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worksheets/sheet2.xml" ContentType="application/vnd.openxmlformats-officedocument.spreadsheetml.worksheet+xml"/>
  <Override PartName="/xl/worksheets/sheet1.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8.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worksheets/sheet12.xml" ContentType="application/vnd.openxmlformats-officedocument.spreadsheetml.worksheet+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xl/comments11.xml" ContentType="application/vnd.openxmlformats-officedocument.spreadsheetml.comments+xml"/>
  <Override PartName="/xl/calcChain.xml" ContentType="application/vnd.openxmlformats-officedocument.spreadsheetml.calcChain+xml"/>
  <Override PartName="/xl/comments5.xml" ContentType="application/vnd.openxmlformats-officedocument.spreadsheetml.comments+xml"/>
  <Override PartName="/xl/comments6.xml" ContentType="application/vnd.openxmlformats-officedocument.spreadsheetml.comments+xml"/>
  <Override PartName="/xl/comments4.xml" ContentType="application/vnd.openxmlformats-officedocument.spreadsheetml.comments+xml"/>
  <Override PartName="/xl/comments2.xml" ContentType="application/vnd.openxmlformats-officedocument.spreadsheetml.comments+xml"/>
  <Override PartName="/xl/comments1.xml" ContentType="application/vnd.openxmlformats-officedocument.spreadsheetml.comments+xml"/>
  <Override PartName="/xl/comments3.xml" ContentType="application/vnd.openxmlformats-officedocument.spreadsheetml.comments+xml"/>
  <Override PartName="/xl/externalLinks/externalLink13.xml" ContentType="application/vnd.openxmlformats-officedocument.spreadsheetml.externalLink+xml"/>
  <Override PartName="/xl/comments7.xml" ContentType="application/vnd.openxmlformats-officedocument.spreadsheetml.comments+xml"/>
  <Override PartName="/xl/comments10.xml" ContentType="application/vnd.openxmlformats-officedocument.spreadsheetml.comments+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comments9.xml" ContentType="application/vnd.openxmlformats-officedocument.spreadsheetml.comments+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comments8.xml" ContentType="application/vnd.openxmlformats-officedocument.spreadsheetml.comments+xml"/>
  <Override PartName="/xl/externalLinks/externalLink10.xml" ContentType="application/vnd.openxmlformats-officedocument.spreadsheetml.externalLink+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gelican\Desktop\"/>
    </mc:Choice>
  </mc:AlternateContent>
  <bookViews>
    <workbookView xWindow="0" yWindow="0" windowWidth="23040" windowHeight="8616" firstSheet="7" activeTab="7"/>
  </bookViews>
  <sheets>
    <sheet name="DDA SOL  AJUSTE " sheetId="18" state="hidden" r:id="rId1"/>
    <sheet name="CUMPLIMIENTO" sheetId="32" r:id="rId2"/>
    <sheet name="SUBDIRECCION  GENERAL" sheetId="12" r:id="rId3"/>
    <sheet name="SSA" sheetId="19" r:id="rId4"/>
    <sheet name="Hoja2" sheetId="34" state="hidden" r:id="rId5"/>
    <sheet name="SSO" sheetId="22" r:id="rId6"/>
    <sheet name="TELECOMUNICACIONES" sheetId="20" r:id="rId7"/>
    <sheet name="DIRECCION SERVICIOS AEROPORTUAR" sheetId="35" r:id="rId8"/>
    <sheet name="DIA" sheetId="37" r:id="rId9"/>
    <sheet name="INMUEBLES" sheetId="28" r:id="rId10"/>
    <sheet name="ASESORÍAS Y CONSULTORIAS " sheetId="29" r:id="rId11"/>
    <sheet name="INFORMATICA " sheetId="38" r:id="rId12"/>
    <sheet name="TH" sheetId="36" r:id="rId13"/>
    <sheet name="CEA" sheetId="26"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______________car234" localSheetId="8">#REF!</definedName>
    <definedName name="_______________car234" localSheetId="7">#REF!</definedName>
    <definedName name="_______________car234">#REF!</definedName>
    <definedName name="______________car234" localSheetId="8">#REF!</definedName>
    <definedName name="______________car234" localSheetId="7">#REF!</definedName>
    <definedName name="______________car234">#REF!</definedName>
    <definedName name="_____________car234" localSheetId="8">#REF!</definedName>
    <definedName name="_____________car234" localSheetId="7">#REF!</definedName>
    <definedName name="_____________car234">#REF!</definedName>
    <definedName name="____________car234" localSheetId="8">#REF!</definedName>
    <definedName name="____________car234" localSheetId="7">#REF!</definedName>
    <definedName name="____________car234">#REF!</definedName>
    <definedName name="___________car234" localSheetId="8">#REF!</definedName>
    <definedName name="___________car234" localSheetId="7">#REF!</definedName>
    <definedName name="___________car234">#REF!</definedName>
    <definedName name="__________car234" localSheetId="8">#REF!</definedName>
    <definedName name="__________car234" localSheetId="7">#REF!</definedName>
    <definedName name="__________car234">#REF!</definedName>
    <definedName name="_________car234" localSheetId="8">#REF!</definedName>
    <definedName name="_________car234" localSheetId="7">#REF!</definedName>
    <definedName name="_________car234">#REF!</definedName>
    <definedName name="________car234" localSheetId="8">#REF!</definedName>
    <definedName name="________car234" localSheetId="7">#REF!</definedName>
    <definedName name="________car234">#REF!</definedName>
    <definedName name="_______car234" localSheetId="8">#REF!</definedName>
    <definedName name="_______car234" localSheetId="7">#REF!</definedName>
    <definedName name="_______car234">#REF!</definedName>
    <definedName name="______car234" localSheetId="8">#REF!</definedName>
    <definedName name="______car234" localSheetId="7">#REF!</definedName>
    <definedName name="______car234">#REF!</definedName>
    <definedName name="_____car234" localSheetId="8">#REF!</definedName>
    <definedName name="_____car234" localSheetId="7">#REF!</definedName>
    <definedName name="_____car234">#REF!</definedName>
    <definedName name="____car234" localSheetId="8">#REF!</definedName>
    <definedName name="____car234" localSheetId="7">#REF!</definedName>
    <definedName name="____car234">#REF!</definedName>
    <definedName name="___CAR0124" localSheetId="8">#REF!</definedName>
    <definedName name="___CAR0124" localSheetId="7">#REF!</definedName>
    <definedName name="___CAR0124">#REF!</definedName>
    <definedName name="___car234" localSheetId="8">#REF!</definedName>
    <definedName name="___car234" localSheetId="7">#REF!</definedName>
    <definedName name="___car234">#REF!</definedName>
    <definedName name="__CAR0124" localSheetId="8">#REF!</definedName>
    <definedName name="__CAR0124" localSheetId="7">#REF!</definedName>
    <definedName name="__CAR0124">#REF!</definedName>
    <definedName name="__car234" localSheetId="8">#REF!</definedName>
    <definedName name="__car234" localSheetId="7">#REF!</definedName>
    <definedName name="__car234">#REF!</definedName>
    <definedName name="__CER34" localSheetId="8">#REF!</definedName>
    <definedName name="__CER34" localSheetId="7">#REF!</definedName>
    <definedName name="__CER34">#REF!</definedName>
    <definedName name="_CAR0124" localSheetId="8">#REF!</definedName>
    <definedName name="_CAR0124" localSheetId="7">#REF!</definedName>
    <definedName name="_CAR0124">#REF!</definedName>
    <definedName name="_car234" localSheetId="8">#REF!</definedName>
    <definedName name="_car234" localSheetId="7">#REF!</definedName>
    <definedName name="_car234">#REF!</definedName>
    <definedName name="_CER34" localSheetId="8">#REF!</definedName>
    <definedName name="_CER34" localSheetId="7">#REF!</definedName>
    <definedName name="_CER34">#REF!</definedName>
    <definedName name="_xlnm._FilterDatabase" localSheetId="13" hidden="1">CEA!$A$6:$P$43</definedName>
    <definedName name="_xlnm._FilterDatabase" localSheetId="8" hidden="1">DIA!$A$6:$WWA$95</definedName>
    <definedName name="_xlnm._FilterDatabase" localSheetId="7" hidden="1">'DIRECCION SERVICIOS AEROPORTUAR'!$B$4:$R$46</definedName>
    <definedName name="_xlnm._FilterDatabase" localSheetId="6" hidden="1">TELECOMUNICACIONES!$B$2:$Z$88</definedName>
    <definedName name="AAA" localSheetId="8">#REF!</definedName>
    <definedName name="AAA" localSheetId="7">#REF!</definedName>
    <definedName name="AAA">#REF!</definedName>
    <definedName name="AAAA123" localSheetId="8">#REF!</definedName>
    <definedName name="AAAA123" localSheetId="7">#REF!</definedName>
    <definedName name="AAAA123">#REF!</definedName>
    <definedName name="aaaaa123" localSheetId="8">#REF!</definedName>
    <definedName name="aaaaa123" localSheetId="7">#REF!</definedName>
    <definedName name="aaaaa123">#REF!</definedName>
    <definedName name="AAAAAAAA" localSheetId="8">#REF!</definedName>
    <definedName name="AAAAAAAA" localSheetId="7">#REF!</definedName>
    <definedName name="AAAAAAAA">#REF!</definedName>
    <definedName name="Agregado">[1]Listas!$E$4:$E$5</definedName>
    <definedName name="Alias">[1]Listas!$F$3:$F$68</definedName>
    <definedName name="ASD" localSheetId="8">#REF!</definedName>
    <definedName name="ASD" localSheetId="7">#REF!</definedName>
    <definedName name="ASD">#REF!</definedName>
    <definedName name="Basica" localSheetId="8">#REF!</definedName>
    <definedName name="Basica" localSheetId="7">#REF!</definedName>
    <definedName name="Basica">#REF!</definedName>
    <definedName name="bb" localSheetId="8">#REF!</definedName>
    <definedName name="bb" localSheetId="7">#REF!</definedName>
    <definedName name="bb">#REF!</definedName>
    <definedName name="BBB" localSheetId="8">#REF!</definedName>
    <definedName name="BBB" localSheetId="7">#REF!</definedName>
    <definedName name="BBB">#REF!</definedName>
    <definedName name="BBBB" localSheetId="8">#REF!</definedName>
    <definedName name="BBBB" localSheetId="7">#REF!</definedName>
    <definedName name="BBBB">#REF!</definedName>
    <definedName name="bbbbb" localSheetId="8">#REF!</definedName>
    <definedName name="bbbbb" localSheetId="7">#REF!</definedName>
    <definedName name="bbbbb">#REF!</definedName>
    <definedName name="bbbbbb">[2]Listas!$D$4:$D$9</definedName>
    <definedName name="bbbbbbb">[2]Listas!$D$4:$D$9</definedName>
    <definedName name="BBBBBBB11" localSheetId="8">#REF!</definedName>
    <definedName name="BBBBBBB11" localSheetId="7">#REF!</definedName>
    <definedName name="BBBBBBB11">#REF!</definedName>
    <definedName name="brglllmb" localSheetId="8">#REF!</definedName>
    <definedName name="brglllmb" localSheetId="7">#REF!</definedName>
    <definedName name="brglllmb">#REF!</definedName>
    <definedName name="CAPITAL">[1]Listas!$I$4:$I$8</definedName>
    <definedName name="carl" localSheetId="8">#REF!</definedName>
    <definedName name="carl" localSheetId="7">#REF!</definedName>
    <definedName name="carl">#REF!</definedName>
    <definedName name="Categorias">[1]Listas!$D$4:$D$9</definedName>
    <definedName name="CCC" localSheetId="8">#REF!</definedName>
    <definedName name="CCC" localSheetId="7">#REF!</definedName>
    <definedName name="CCC">#REF!</definedName>
    <definedName name="CCCC" localSheetId="8">#REF!</definedName>
    <definedName name="CCCC" localSheetId="7">#REF!</definedName>
    <definedName name="CCCC">#REF!</definedName>
    <definedName name="cccccccc" localSheetId="8">#REF!</definedName>
    <definedName name="cccccccc" localSheetId="7">#REF!</definedName>
    <definedName name="cccccccc">#REF!</definedName>
    <definedName name="cla" localSheetId="8">#REF!</definedName>
    <definedName name="cla" localSheetId="7">#REF!</definedName>
    <definedName name="cla">#REF!</definedName>
    <definedName name="Concepto" localSheetId="8">#REF!</definedName>
    <definedName name="Concepto" localSheetId="7">#REF!</definedName>
    <definedName name="Concepto">#REF!</definedName>
    <definedName name="CVDF" localSheetId="8">#REF!</definedName>
    <definedName name="CVDF" localSheetId="7">#REF!</definedName>
    <definedName name="CVDF">#REF!</definedName>
    <definedName name="DDDD" localSheetId="8">#REF!</definedName>
    <definedName name="DDDD" localSheetId="7">#REF!</definedName>
    <definedName name="DDDD">#REF!</definedName>
    <definedName name="ddddd" localSheetId="8">#REF!</definedName>
    <definedName name="ddddd" localSheetId="7">#REF!</definedName>
    <definedName name="ddddd">#REF!</definedName>
    <definedName name="DDDDDDDD" localSheetId="8">#REF!</definedName>
    <definedName name="DDDDDDDD" localSheetId="7">#REF!</definedName>
    <definedName name="DDDDDDDD">#REF!</definedName>
    <definedName name="DDDDDDDDDD" localSheetId="8">#REF!</definedName>
    <definedName name="DDDDDDDDDD" localSheetId="7">#REF!</definedName>
    <definedName name="DDDDDDDDDD">#REF!</definedName>
    <definedName name="DDFDF" localSheetId="8">#REF!</definedName>
    <definedName name="DDFDF" localSheetId="7">#REF!</definedName>
    <definedName name="DDFDF">#REF!</definedName>
    <definedName name="DE" localSheetId="8">#REF!</definedName>
    <definedName name="DE" localSheetId="7">#REF!</definedName>
    <definedName name="DE">#REF!</definedName>
    <definedName name="dfh" localSheetId="8">#REF!</definedName>
    <definedName name="dfh" localSheetId="7">#REF!</definedName>
    <definedName name="dfh">#REF!</definedName>
    <definedName name="DGHDG" localSheetId="8">#REF!</definedName>
    <definedName name="DGHDG" localSheetId="7">#REF!</definedName>
    <definedName name="DGHDG">#REF!</definedName>
    <definedName name="DGHFGGHJ">'[3]Prog y Sub MGMP'!$C$2:$C$63</definedName>
    <definedName name="DGHG" localSheetId="8">#REF!</definedName>
    <definedName name="DGHG" localSheetId="7">#REF!</definedName>
    <definedName name="DGHG">#REF!</definedName>
    <definedName name="DHDGHFG" localSheetId="8">#REF!</definedName>
    <definedName name="DHDGHFG" localSheetId="7">#REF!</definedName>
    <definedName name="DHDGHFG">#REF!</definedName>
    <definedName name="DHDGHGHGF" localSheetId="8">#REF!</definedName>
    <definedName name="DHDGHGHGF" localSheetId="7">#REF!</definedName>
    <definedName name="DHDGHGHGF">#REF!</definedName>
    <definedName name="DHFGHF" localSheetId="8">#REF!</definedName>
    <definedName name="DHFGHF" localSheetId="7">#REF!</definedName>
    <definedName name="DHFGHF">#REF!</definedName>
    <definedName name="elvi1947">[1]Listas!$B$4:$B$97</definedName>
    <definedName name="Entidad">[1]Listas!$B$4:$B$97</definedName>
    <definedName name="ESTRATEGIAPND">[1]Listas!$P$4:$P$29</definedName>
    <definedName name="FDGDFG" localSheetId="8">#REF!</definedName>
    <definedName name="FDGDFG" localSheetId="7">#REF!</definedName>
    <definedName name="FDGDFG">#REF!</definedName>
    <definedName name="FDI" localSheetId="8">#REF!</definedName>
    <definedName name="FDI" localSheetId="7">#REF!</definedName>
    <definedName name="FDI">#REF!</definedName>
    <definedName name="FFFFF" localSheetId="8">#REF!</definedName>
    <definedName name="FFFFF" localSheetId="7">#REF!</definedName>
    <definedName name="FFFFF">#REF!</definedName>
    <definedName name="fffffr" localSheetId="8">#REF!</definedName>
    <definedName name="fffffr" localSheetId="7">#REF!</definedName>
    <definedName name="fffffr">#REF!</definedName>
    <definedName name="FGHDFGHDF" localSheetId="8">#REF!</definedName>
    <definedName name="FGHDFGHDF" localSheetId="7">#REF!</definedName>
    <definedName name="FGHDFGHDF">#REF!</definedName>
    <definedName name="Fuentes">[1]Listas!$C$4:$C$11</definedName>
    <definedName name="gali" localSheetId="8">#REF!</definedName>
    <definedName name="gali" localSheetId="7">#REF!</definedName>
    <definedName name="gali">#REF!</definedName>
    <definedName name="gali1234" localSheetId="8">#REF!</definedName>
    <definedName name="gali1234" localSheetId="7">#REF!</definedName>
    <definedName name="gali1234">#REF!</definedName>
    <definedName name="GDF" localSheetId="8">#REF!</definedName>
    <definedName name="GDF" localSheetId="7">#REF!</definedName>
    <definedName name="GDF">#REF!</definedName>
    <definedName name="gdfh" localSheetId="8">#REF!</definedName>
    <definedName name="gdfh" localSheetId="7">#REF!</definedName>
    <definedName name="gdfh">#REF!</definedName>
    <definedName name="GDJHFGJHFGJ">'[3]Prog y Sub MGMP'!$B$2:$B$86</definedName>
    <definedName name="Generales" localSheetId="8">#REF!</definedName>
    <definedName name="Generales" localSheetId="7">#REF!</definedName>
    <definedName name="Generales">#REF!</definedName>
    <definedName name="GGGG" localSheetId="8">#REF!</definedName>
    <definedName name="GGGG" localSheetId="7">#REF!</definedName>
    <definedName name="GGGG">#REF!</definedName>
    <definedName name="gp" localSheetId="8">#REF!</definedName>
    <definedName name="gp" localSheetId="7">#REF!</definedName>
    <definedName name="gp">#REF!</definedName>
    <definedName name="HACIENDA">[1]Listas!$J$4:$J$40</definedName>
    <definedName name="hhhhhhhhhh" localSheetId="8">#REF!</definedName>
    <definedName name="hhhhhhhhhh" localSheetId="7">#REF!</definedName>
    <definedName name="hhhhhhhhhh">#REF!</definedName>
    <definedName name="HojaProg" localSheetId="10">#REF!</definedName>
    <definedName name="HojaProg" localSheetId="13">#REF!</definedName>
    <definedName name="HojaProg" localSheetId="0">#REF!</definedName>
    <definedName name="HojaProg" localSheetId="8">#REF!</definedName>
    <definedName name="HojaProg" localSheetId="7">#REF!</definedName>
    <definedName name="HojaProg" localSheetId="11">#REF!</definedName>
    <definedName name="HojaProg" localSheetId="9">#REF!</definedName>
    <definedName name="HojaProg" localSheetId="3">#REF!</definedName>
    <definedName name="HojaProg" localSheetId="5">#REF!</definedName>
    <definedName name="HojaProg" localSheetId="6">#REF!</definedName>
    <definedName name="HojaProg" localSheetId="12">#REF!</definedName>
    <definedName name="HojaProg">#REF!</definedName>
    <definedName name="IN" localSheetId="8">#REF!</definedName>
    <definedName name="IN" localSheetId="7">#REF!</definedName>
    <definedName name="IN">#REF!</definedName>
    <definedName name="Indice" localSheetId="8">#REF!</definedName>
    <definedName name="Indice" localSheetId="7">#REF!</definedName>
    <definedName name="Indice">#REF!</definedName>
    <definedName name="Indice2">[4]Indice_Cod!$D$6:$E$224</definedName>
    <definedName name="INV" localSheetId="8">#REF!</definedName>
    <definedName name="INV" localSheetId="7">#REF!</definedName>
    <definedName name="INV">#REF!</definedName>
    <definedName name="ivan" localSheetId="8">#REF!</definedName>
    <definedName name="ivan" localSheetId="7">#REF!</definedName>
    <definedName name="ivan">#REF!</definedName>
    <definedName name="jjjjjj">[2]Listas!$D$4:$D$9</definedName>
    <definedName name="jjjjjjjjj" localSheetId="8">#REF!</definedName>
    <definedName name="jjjjjjjjj" localSheetId="7">#REF!</definedName>
    <definedName name="jjjjjjjjj">#REF!</definedName>
    <definedName name="JKHFJHK" localSheetId="8">#REF!</definedName>
    <definedName name="JKHFJHK" localSheetId="7">#REF!</definedName>
    <definedName name="JKHFJHK">#REF!</definedName>
    <definedName name="jose1" localSheetId="8">#REF!</definedName>
    <definedName name="jose1" localSheetId="7">#REF!</definedName>
    <definedName name="jose1">#REF!</definedName>
    <definedName name="JOSE4528" localSheetId="8">#REF!</definedName>
    <definedName name="JOSE4528" localSheetId="7">#REF!</definedName>
    <definedName name="JOSE4528">#REF!</definedName>
    <definedName name="josema12">[2]Listas!$D$4:$D$9</definedName>
    <definedName name="josemana" localSheetId="8">#REF!</definedName>
    <definedName name="josemana" localSheetId="7">#REF!</definedName>
    <definedName name="josemana">#REF!</definedName>
    <definedName name="josemm">[1]Listas!$D$4:$D$9</definedName>
    <definedName name="JTYSD" localSheetId="8">#REF!</definedName>
    <definedName name="JTYSD" localSheetId="7">#REF!</definedName>
    <definedName name="JTYSD">#REF!</definedName>
    <definedName name="KJHFG" localSheetId="8">#REF!</definedName>
    <definedName name="KJHFG" localSheetId="7">#REF!</definedName>
    <definedName name="KJHFG">#REF!</definedName>
    <definedName name="KKK">[2]Listas!$C$4:$C$11</definedName>
    <definedName name="KKKKKKK" localSheetId="8">#REF!</definedName>
    <definedName name="KKKKKKK" localSheetId="7">#REF!</definedName>
    <definedName name="KKKKKKK">#REF!</definedName>
    <definedName name="KKKKKKKK">[2]Listas!$B$4:$B$97</definedName>
    <definedName name="llllll23" localSheetId="8">#REF!</definedName>
    <definedName name="llllll23" localSheetId="7">#REF!</definedName>
    <definedName name="llllll23">#REF!</definedName>
    <definedName name="luis" localSheetId="8">#REF!</definedName>
    <definedName name="luis" localSheetId="7">#REF!</definedName>
    <definedName name="luis">#REF!</definedName>
    <definedName name="maria">[2]Listas!$E$4:$E$5</definedName>
    <definedName name="Mensaje">[1]Listas!$H$4:$H$7</definedName>
    <definedName name="mmmmm" localSheetId="8">#REF!</definedName>
    <definedName name="mmmmm" localSheetId="7">#REF!</definedName>
    <definedName name="mmmmm">#REF!</definedName>
    <definedName name="mmmmmm" localSheetId="8">#REF!</definedName>
    <definedName name="mmmmmm" localSheetId="7">#REF!</definedName>
    <definedName name="mmmmmm">#REF!</definedName>
    <definedName name="mmmmmmjj" localSheetId="8">#REF!</definedName>
    <definedName name="mmmmmmjj" localSheetId="7">#REF!</definedName>
    <definedName name="mmmmmmjj">#REF!</definedName>
    <definedName name="mmmmmmm">[2]Listas!$D$4:$D$9</definedName>
    <definedName name="MMMMMMMM" localSheetId="8">#REF!</definedName>
    <definedName name="MMMMMMMM" localSheetId="7">#REF!</definedName>
    <definedName name="MMMMMMMM">#REF!</definedName>
    <definedName name="MMMMMMMMMM">[2]Listas!$E$4:$E$5</definedName>
    <definedName name="ñññññ" localSheetId="8">#REF!</definedName>
    <definedName name="ñññññ" localSheetId="7">#REF!</definedName>
    <definedName name="ñññññ">#REF!</definedName>
    <definedName name="ññññññ" localSheetId="8">#REF!</definedName>
    <definedName name="ññññññ" localSheetId="7">#REF!</definedName>
    <definedName name="ññññññ">#REF!</definedName>
    <definedName name="ñññññññ" localSheetId="8">#REF!</definedName>
    <definedName name="ñññññññ" localSheetId="7">#REF!</definedName>
    <definedName name="ñññññññ">#REF!</definedName>
    <definedName name="no">[2]Listas!$C$4:$C$11</definedName>
    <definedName name="objetivospnd">[1]Listas!$O$4:$O$10</definedName>
    <definedName name="ooooooo" localSheetId="8">#REF!</definedName>
    <definedName name="ooooooo" localSheetId="7">#REF!</definedName>
    <definedName name="ooooooo">#REF!</definedName>
    <definedName name="OTROS">[5]Datos!$A$31:$A$34</definedName>
    <definedName name="paraco40" localSheetId="8">#REF!</definedName>
    <definedName name="paraco40" localSheetId="7">#REF!</definedName>
    <definedName name="paraco40">#REF!</definedName>
    <definedName name="parate30">[2]Listas!$B$4:$B$97</definedName>
    <definedName name="parate40">[2]Listas!$C$4:$C$11</definedName>
    <definedName name="pppppp">[1]Listas!$B$4:$B$97</definedName>
    <definedName name="_xlnm.Print_Area" localSheetId="10">'ASESORÍAS Y CONSULTORIAS '!$A$1:$F$9</definedName>
    <definedName name="_xlnm.Print_Area" localSheetId="13">CEA!$C$2:$P$43</definedName>
    <definedName name="_xlnm.Print_Area" localSheetId="8">DIA!$A$1:$P$93</definedName>
    <definedName name="_xlnm.Print_Area" localSheetId="7">#REF!</definedName>
    <definedName name="_xlnm.Print_Area">#REF!</definedName>
    <definedName name="_xlnm.Print_Titles" localSheetId="0">'DDA SOL  AJUSTE '!$1:$6</definedName>
    <definedName name="_xlnm.Print_Titles" localSheetId="8">DIA!$1:$6</definedName>
    <definedName name="_xlnm.Print_Titles">#N/A</definedName>
    <definedName name="programa">'[3]Prog y Sub MGMP'!$B$2:$B$86</definedName>
    <definedName name="qqqqqqqq">[2]Listas!$C$4:$C$11</definedName>
    <definedName name="Respuestas" localSheetId="8">#REF!</definedName>
    <definedName name="Respuestas" localSheetId="7">#REF!</definedName>
    <definedName name="Respuestas">#REF!</definedName>
    <definedName name="RFGAERGER" localSheetId="8">#REF!</definedName>
    <definedName name="RFGAERGER" localSheetId="7">#REF!</definedName>
    <definedName name="RFGAERGER">#REF!</definedName>
    <definedName name="rrrrrr" localSheetId="8">#REF!</definedName>
    <definedName name="rrrrrr" localSheetId="7">#REF!</definedName>
    <definedName name="rrrrrr">#REF!</definedName>
    <definedName name="SDAFGARGDFG" localSheetId="8">#REF!</definedName>
    <definedName name="SDAFGARGDFG" localSheetId="7">#REF!</definedName>
    <definedName name="SDAFGARGDFG">#REF!</definedName>
    <definedName name="Sector">[1]Listas!$A$4:$A$17</definedName>
    <definedName name="sectoresagregados">[1]Listas!$R$4:$R$11</definedName>
    <definedName name="SG" localSheetId="8">#REF!</definedName>
    <definedName name="SG" localSheetId="7">#REF!</definedName>
    <definedName name="SG">#REF!</definedName>
    <definedName name="ssssssss">[2]Listas!$B$4:$B$97</definedName>
    <definedName name="subprograma">'[3]Prog y Sub MGMP'!$C$2:$C$63</definedName>
    <definedName name="Tipo_Credito" localSheetId="8">#REF!</definedName>
    <definedName name="Tipo_Credito" localSheetId="7">#REF!</definedName>
    <definedName name="Tipo_Credito">#REF!</definedName>
    <definedName name="TRYTRY" localSheetId="8">#REF!</definedName>
    <definedName name="TRYTRY" localSheetId="7">#REF!</definedName>
    <definedName name="TRYTRY">#REF!</definedName>
    <definedName name="TTTTTTT" localSheetId="8">#REF!</definedName>
    <definedName name="TTTTTTT" localSheetId="7">#REF!</definedName>
    <definedName name="TTTTTTT">#REF!</definedName>
    <definedName name="ttttttttt56" localSheetId="8">#REF!</definedName>
    <definedName name="ttttttttt56" localSheetId="7">#REF!</definedName>
    <definedName name="ttttttttt56">#REF!</definedName>
    <definedName name="uhuhuhuh">[2]Listas!$B$4:$B$97</definedName>
    <definedName name="vart">[2]Listas!$B$4:$B$97</definedName>
    <definedName name="vvv" localSheetId="8">#REF!</definedName>
    <definedName name="vvv" localSheetId="7">#REF!</definedName>
    <definedName name="vvv">#REF!</definedName>
    <definedName name="VVVV" localSheetId="8">#REF!</definedName>
    <definedName name="VVVV" localSheetId="7">#REF!</definedName>
    <definedName name="VVVV">#REF!</definedName>
    <definedName name="wwwww" localSheetId="8">#REF!</definedName>
    <definedName name="wwwww" localSheetId="7">#REF!</definedName>
    <definedName name="wwwww">#REF!</definedName>
    <definedName name="wwwwwww8" localSheetId="8">#REF!</definedName>
    <definedName name="wwwwwww8" localSheetId="7">#REF!</definedName>
    <definedName name="wwwwwww8">#REF!</definedName>
    <definedName name="wwwwwwww">[2]Listas!$C$4:$C$11</definedName>
    <definedName name="xcvfght">[2]Listas!$E$4:$E$5</definedName>
    <definedName name="XXXXXX">[2]Listas!$E$4:$E$5</definedName>
    <definedName name="yhyhyh" localSheetId="8">#REF!</definedName>
    <definedName name="yhyhyh" localSheetId="7">#REF!</definedName>
    <definedName name="yhyhyh">#REF!</definedName>
    <definedName name="yyyyyy">[1]Listas!$B$4:$B$97</definedName>
    <definedName name="YYYYYY50">[2]Listas!$E$4:$E$5</definedName>
    <definedName name="yyyyyyy">[2]Listas!$D$4:$D$9</definedName>
    <definedName name="yyyyyyy5" localSheetId="8">#REF!</definedName>
    <definedName name="yyyyyyy5" localSheetId="7">#REF!</definedName>
    <definedName name="yyyyyyy5">#REF!</definedName>
    <definedName name="yyyyyyyy" localSheetId="8">#REF!</definedName>
    <definedName name="yyyyyyyy" localSheetId="7">#REF!</definedName>
    <definedName name="yyyyyyyy">#REF!</definedName>
    <definedName name="zzzzzzzzzzzz4" localSheetId="8">#REF!</definedName>
    <definedName name="zzzzzzzzzzzz4" localSheetId="7">#REF!</definedName>
    <definedName name="zzzzzzzzzzzz4">#REF!</definedName>
    <definedName name="zzzzzzzzzzzzzzzzzz" localSheetId="8">#REF!</definedName>
    <definedName name="zzzzzzzzzzzzzzzzzz" localSheetId="7">#REF!</definedName>
    <definedName name="zzzzzzzzzzzzzzzzzz">#REF!</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32" l="1"/>
  <c r="W82" i="20"/>
  <c r="C7" i="32" l="1"/>
  <c r="W11" i="29"/>
  <c r="C14" i="32"/>
  <c r="R39" i="19"/>
  <c r="C13" i="32"/>
  <c r="W90" i="37"/>
  <c r="C9" i="32"/>
  <c r="S46" i="38"/>
  <c r="C6" i="32"/>
  <c r="C8" i="32" l="1"/>
  <c r="Q103" i="36"/>
  <c r="E46" i="38" l="1"/>
  <c r="E27" i="38"/>
  <c r="F17" i="38"/>
  <c r="F13" i="38"/>
  <c r="F27" i="38" s="1"/>
  <c r="F28" i="38" l="1"/>
  <c r="C10" i="32" l="1"/>
  <c r="C11" i="32"/>
  <c r="S13" i="12"/>
  <c r="W92" i="37" l="1"/>
  <c r="N92" i="37"/>
  <c r="V90" i="37"/>
  <c r="T90" i="37"/>
  <c r="N90" i="37"/>
  <c r="M90" i="37"/>
  <c r="K90" i="37"/>
  <c r="E87" i="37"/>
  <c r="E90" i="37" s="1"/>
  <c r="D112" i="36" l="1"/>
  <c r="D111" i="36"/>
  <c r="D110" i="36"/>
  <c r="D109" i="36"/>
  <c r="E109" i="36" s="1"/>
  <c r="D108" i="36"/>
  <c r="D107" i="36"/>
  <c r="D106" i="36"/>
  <c r="D113" i="36" s="1"/>
  <c r="D101" i="36"/>
  <c r="D102" i="36" s="1"/>
  <c r="D97" i="36"/>
  <c r="D89" i="36"/>
  <c r="D81" i="36"/>
  <c r="M10" i="36" s="1"/>
  <c r="D73" i="36"/>
  <c r="D65" i="36"/>
  <c r="D58" i="36"/>
  <c r="M9" i="36" s="1"/>
  <c r="D49" i="36"/>
  <c r="D40" i="36"/>
  <c r="D32" i="36"/>
  <c r="D24" i="36"/>
  <c r="D18" i="36"/>
  <c r="D12" i="36"/>
  <c r="M8" i="36"/>
  <c r="M7" i="36"/>
  <c r="O7" i="36" s="1"/>
  <c r="E110" i="36" l="1"/>
  <c r="E111" i="36"/>
  <c r="P8" i="36"/>
  <c r="O8" i="36"/>
  <c r="O9" i="36" s="1"/>
  <c r="O10" i="36" s="1"/>
  <c r="O11" i="36" s="1"/>
  <c r="E107" i="36"/>
  <c r="E108" i="36"/>
  <c r="E112" i="36"/>
  <c r="M11" i="36"/>
  <c r="M12" i="36" s="1"/>
  <c r="E106" i="36"/>
  <c r="Y43" i="35" l="1"/>
  <c r="O43" i="35"/>
  <c r="O12" i="29" l="1"/>
  <c r="O44" i="26"/>
  <c r="E11" i="29" l="1"/>
  <c r="E14" i="28"/>
  <c r="H43" i="26" l="1"/>
  <c r="O17" i="22" l="1"/>
  <c r="E10" i="22"/>
  <c r="E8" i="22"/>
  <c r="I92" i="20"/>
  <c r="H92" i="20"/>
  <c r="F92" i="20"/>
  <c r="E92" i="20"/>
  <c r="D91" i="20"/>
  <c r="C91" i="20"/>
  <c r="D90" i="20"/>
  <c r="D88" i="20"/>
  <c r="D86" i="20"/>
  <c r="C90" i="20"/>
  <c r="C88" i="20"/>
  <c r="P87" i="20"/>
  <c r="O87" i="20"/>
  <c r="O88" i="20" s="1"/>
  <c r="N87" i="20"/>
  <c r="C87" i="20"/>
  <c r="C86" i="20"/>
  <c r="O82" i="20"/>
  <c r="E82" i="20"/>
  <c r="D42" i="19"/>
  <c r="P39" i="19"/>
  <c r="E27" i="19"/>
  <c r="E19" i="19"/>
  <c r="E11" i="19"/>
  <c r="E6" i="19"/>
  <c r="P13" i="12"/>
  <c r="O10" i="12" s="1"/>
  <c r="E89" i="18"/>
  <c r="E84" i="18"/>
  <c r="E77" i="18"/>
  <c r="E62" i="18"/>
  <c r="E37" i="18"/>
  <c r="E34" i="18"/>
  <c r="E31" i="18"/>
  <c r="E7" i="18"/>
  <c r="D92" i="20" l="1"/>
  <c r="D94" i="20" s="1"/>
  <c r="E39" i="19"/>
  <c r="E18" i="22"/>
</calcChain>
</file>

<file path=xl/comments1.xml><?xml version="1.0" encoding="utf-8"?>
<comments xmlns="http://schemas.openxmlformats.org/spreadsheetml/2006/main">
  <authors>
    <author>Cenaida Jerez Ruiz</author>
  </authors>
  <commentList>
    <comment ref="E4" authorId="0" shapeId="0">
      <text>
        <r>
          <rPr>
            <b/>
            <sz val="9"/>
            <color indexed="81"/>
            <rFont val="Tahoma"/>
            <family val="2"/>
          </rPr>
          <t>Si viene con VF - El valor a registrar es el de la autorizacion o el valor real de la contratacion para la vigencia.</t>
        </r>
        <r>
          <rPr>
            <sz val="9"/>
            <color indexed="81"/>
            <rFont val="Tahoma"/>
            <family val="2"/>
          </rPr>
          <t xml:space="preserve">
</t>
        </r>
      </text>
    </comment>
    <comment ref="F4" authorId="0" shapeId="0">
      <text>
        <r>
          <rPr>
            <b/>
            <sz val="9"/>
            <color indexed="81"/>
            <rFont val="Tahoma"/>
            <family val="2"/>
          </rPr>
          <t>IGUALMENTE SE PUEDE MENCIONAR SI VIENE EN EJECUCION POR MECANISMO DE VF.</t>
        </r>
        <r>
          <rPr>
            <sz val="9"/>
            <color indexed="81"/>
            <rFont val="Tahoma"/>
            <family val="2"/>
          </rPr>
          <t xml:space="preserve">
</t>
        </r>
      </text>
    </comment>
  </commentList>
</comments>
</file>

<file path=xl/comments10.xml><?xml version="1.0" encoding="utf-8"?>
<comments xmlns="http://schemas.openxmlformats.org/spreadsheetml/2006/main">
  <authors>
    <author>Cenaida Jerez Ruiz</author>
    <author>Andrea Maribel Roa Buitrago</author>
  </authors>
  <commentList>
    <comment ref="G3" authorId="0" shapeId="0">
      <text>
        <r>
          <rPr>
            <b/>
            <sz val="9"/>
            <color indexed="81"/>
            <rFont val="Tahoma"/>
            <family val="2"/>
          </rPr>
          <t>IGUALMENTE SE PUEDE MENCIONAR SI VIENE EN EJECUCION POR MECANISMO DE VF.</t>
        </r>
        <r>
          <rPr>
            <sz val="9"/>
            <color indexed="81"/>
            <rFont val="Tahoma"/>
            <family val="2"/>
          </rPr>
          <t xml:space="preserve">
</t>
        </r>
      </text>
    </comment>
    <comment ref="I3" authorId="1" shapeId="0">
      <text>
        <r>
          <rPr>
            <b/>
            <sz val="9"/>
            <color indexed="81"/>
            <rFont val="Tahoma"/>
            <family val="2"/>
          </rPr>
          <t>OAP: Para  el  registro  de  EJECUCION DEL PROCESO, utilizar   Formato  MES</t>
        </r>
        <r>
          <rPr>
            <sz val="9"/>
            <color indexed="81"/>
            <rFont val="Tahoma"/>
            <family val="2"/>
          </rPr>
          <t xml:space="preserve">
 </t>
        </r>
      </text>
    </comment>
    <comment ref="L11" authorId="1" shapeId="0">
      <text>
        <r>
          <rPr>
            <b/>
            <sz val="9"/>
            <color indexed="81"/>
            <rFont val="Tahoma"/>
            <family val="2"/>
          </rPr>
          <t xml:space="preserve">Expedicion  registro  presupuestal 
</t>
        </r>
        <r>
          <rPr>
            <sz val="9"/>
            <color indexed="81"/>
            <rFont val="Tahoma"/>
            <family val="2"/>
          </rPr>
          <t xml:space="preserve">
</t>
        </r>
      </text>
    </comment>
    <comment ref="L12" authorId="1" shapeId="0">
      <text>
        <r>
          <rPr>
            <b/>
            <sz val="9"/>
            <color indexed="81"/>
            <rFont val="Tahoma"/>
            <family val="2"/>
          </rPr>
          <t xml:space="preserve">Expedicion  registro  presupuestal </t>
        </r>
        <r>
          <rPr>
            <sz val="9"/>
            <color indexed="81"/>
            <rFont val="Tahoma"/>
            <family val="2"/>
          </rPr>
          <t xml:space="preserve">
</t>
        </r>
      </text>
    </comment>
    <comment ref="L24" authorId="1" shapeId="0">
      <text>
        <r>
          <rPr>
            <b/>
            <sz val="9"/>
            <color indexed="81"/>
            <rFont val="Tahoma"/>
            <family val="2"/>
          </rPr>
          <t xml:space="preserve">Expedicion Registro  presupuestal
</t>
        </r>
      </text>
    </comment>
    <comment ref="L29" authorId="1" shapeId="0">
      <text>
        <r>
          <rPr>
            <b/>
            <sz val="9"/>
            <color indexed="81"/>
            <rFont val="Tahoma"/>
            <family val="2"/>
          </rPr>
          <t>Expedicion  registro  presupuestal</t>
        </r>
        <r>
          <rPr>
            <sz val="9"/>
            <color indexed="81"/>
            <rFont val="Tahoma"/>
            <family val="2"/>
          </rPr>
          <t xml:space="preserve">
</t>
        </r>
      </text>
    </comment>
    <comment ref="L30" authorId="1" shapeId="0">
      <text>
        <r>
          <rPr>
            <b/>
            <sz val="9"/>
            <color indexed="81"/>
            <rFont val="Tahoma"/>
            <family val="2"/>
          </rPr>
          <t xml:space="preserve">Expedicion  Registro  presupuestal </t>
        </r>
        <r>
          <rPr>
            <sz val="9"/>
            <color indexed="81"/>
            <rFont val="Tahoma"/>
            <family val="2"/>
          </rPr>
          <t xml:space="preserve">
</t>
        </r>
      </text>
    </comment>
  </commentList>
</comments>
</file>

<file path=xl/comments11.xml><?xml version="1.0" encoding="utf-8"?>
<comments xmlns="http://schemas.openxmlformats.org/spreadsheetml/2006/main">
  <authors>
    <author>Cenaida Jerez Ruiz</author>
  </authors>
  <commentList>
    <comment ref="F4" authorId="0" shapeId="0">
      <text>
        <r>
          <rPr>
            <b/>
            <sz val="9"/>
            <color indexed="81"/>
            <rFont val="Tahoma"/>
            <family val="2"/>
          </rPr>
          <t>IGUALMENTE SE PUEDE MENCIONAR SI VIENE EN EJECUCION POR MECANISMO DE VF.</t>
        </r>
        <r>
          <rPr>
            <sz val="9"/>
            <color indexed="81"/>
            <rFont val="Tahoma"/>
            <family val="2"/>
          </rPr>
          <t xml:space="preserve">
</t>
        </r>
      </text>
    </comment>
  </commentList>
</comments>
</file>

<file path=xl/comments2.xml><?xml version="1.0" encoding="utf-8"?>
<comments xmlns="http://schemas.openxmlformats.org/spreadsheetml/2006/main">
  <authors>
    <author>Cenaida Jerez Ruiz</author>
    <author>Andrea Maribel Roa Buitrago</author>
  </authors>
  <commentList>
    <comment ref="F4" authorId="0" shapeId="0">
      <text>
        <r>
          <rPr>
            <b/>
            <sz val="9"/>
            <color indexed="81"/>
            <rFont val="Tahoma"/>
            <family val="2"/>
          </rPr>
          <t>IGUALMENTE SE PUEDE MENCIONAR SI VIENE EN EJECUCION POR MECANISMO DE VF.</t>
        </r>
        <r>
          <rPr>
            <sz val="9"/>
            <color indexed="81"/>
            <rFont val="Tahoma"/>
            <family val="2"/>
          </rPr>
          <t xml:space="preserve">
</t>
        </r>
      </text>
    </comment>
    <comment ref="K7" authorId="1" shapeId="0">
      <text>
        <r>
          <rPr>
            <b/>
            <sz val="9"/>
            <color indexed="81"/>
            <rFont val="Tahoma"/>
            <family val="2"/>
          </rPr>
          <t>Expedicion  RP</t>
        </r>
        <r>
          <rPr>
            <sz val="9"/>
            <color indexed="81"/>
            <rFont val="Tahoma"/>
            <family val="2"/>
          </rPr>
          <t xml:space="preserve">
</t>
        </r>
      </text>
    </comment>
    <comment ref="K8" authorId="1" shapeId="0">
      <text>
        <r>
          <rPr>
            <b/>
            <sz val="9"/>
            <color indexed="81"/>
            <rFont val="Tahoma"/>
            <family val="2"/>
          </rPr>
          <t>Expedicion  RP</t>
        </r>
        <r>
          <rPr>
            <sz val="9"/>
            <color indexed="81"/>
            <rFont val="Tahoma"/>
            <family val="2"/>
          </rPr>
          <t xml:space="preserve">
</t>
        </r>
      </text>
    </comment>
    <comment ref="P10" authorId="1" shapeId="0">
      <text>
        <r>
          <rPr>
            <b/>
            <sz val="9"/>
            <color indexed="81"/>
            <rFont val="Tahoma"/>
            <family val="2"/>
          </rPr>
          <t>OAP:  Calculo  frente  al  Trimestre  25%</t>
        </r>
        <r>
          <rPr>
            <sz val="9"/>
            <color indexed="81"/>
            <rFont val="Tahoma"/>
            <family val="2"/>
          </rPr>
          <t xml:space="preserve">
</t>
        </r>
      </text>
    </comment>
  </commentList>
</comments>
</file>

<file path=xl/comments3.xml><?xml version="1.0" encoding="utf-8"?>
<comments xmlns="http://schemas.openxmlformats.org/spreadsheetml/2006/main">
  <authors>
    <author>Cenaida Jerez Ruiz</author>
    <author>Andrea Maribel Roa Buitrago</author>
  </authors>
  <commentList>
    <comment ref="F3" authorId="0" shapeId="0">
      <text>
        <r>
          <rPr>
            <b/>
            <sz val="9"/>
            <color indexed="81"/>
            <rFont val="Tahoma"/>
            <family val="2"/>
          </rPr>
          <t>IGUALMENTE SE PUEDE MENCIONAR SI VIENE EN EJECUCION POR MECANISMO DE VF.</t>
        </r>
        <r>
          <rPr>
            <sz val="9"/>
            <color indexed="81"/>
            <rFont val="Tahoma"/>
            <family val="2"/>
          </rPr>
          <t xml:space="preserve">
</t>
        </r>
      </text>
    </comment>
    <comment ref="Q39" authorId="1" shapeId="0">
      <text>
        <r>
          <rPr>
            <b/>
            <sz val="9"/>
            <color indexed="81"/>
            <rFont val="Tahoma"/>
            <family val="2"/>
          </rPr>
          <t xml:space="preserve">OAP:   Calculo  frente    al  acumulado  del  trimestre  25%.
</t>
        </r>
        <r>
          <rPr>
            <sz val="9"/>
            <color indexed="81"/>
            <rFont val="Tahoma"/>
            <family val="2"/>
          </rPr>
          <t xml:space="preserve">
</t>
        </r>
      </text>
    </comment>
  </commentList>
</comments>
</file>

<file path=xl/comments4.xml><?xml version="1.0" encoding="utf-8"?>
<comments xmlns="http://schemas.openxmlformats.org/spreadsheetml/2006/main">
  <authors>
    <author>Cenaida Jerez Ruiz</author>
    <author>Andrea Maribel Roa Buitrago</author>
  </authors>
  <commentList>
    <comment ref="F4" authorId="0" shapeId="0">
      <text>
        <r>
          <rPr>
            <b/>
            <sz val="9"/>
            <color indexed="81"/>
            <rFont val="Tahoma"/>
            <family val="2"/>
          </rPr>
          <t>IGUALMENTE SE PUEDE MENCIONAR SI VIENE EN EJECUCION POR MECANISMO DE VF.</t>
        </r>
        <r>
          <rPr>
            <sz val="9"/>
            <color indexed="81"/>
            <rFont val="Tahoma"/>
            <family val="2"/>
          </rPr>
          <t xml:space="preserve">
</t>
        </r>
      </text>
    </comment>
    <comment ref="K8" authorId="1" shapeId="0">
      <text>
        <r>
          <rPr>
            <b/>
            <sz val="9"/>
            <color indexed="81"/>
            <rFont val="Tahoma"/>
            <family val="2"/>
          </rPr>
          <t xml:space="preserve">Expedicion del  RP
</t>
        </r>
        <r>
          <rPr>
            <sz val="9"/>
            <color indexed="81"/>
            <rFont val="Tahoma"/>
            <family val="2"/>
          </rPr>
          <t xml:space="preserve">
</t>
        </r>
      </text>
    </comment>
    <comment ref="U8" authorId="1" shapeId="0">
      <text>
        <r>
          <rPr>
            <b/>
            <sz val="9"/>
            <color indexed="81"/>
            <rFont val="Tahoma"/>
            <family val="2"/>
          </rPr>
          <t xml:space="preserve">Expedicion del  RP
</t>
        </r>
        <r>
          <rPr>
            <sz val="9"/>
            <color indexed="81"/>
            <rFont val="Tahoma"/>
            <family val="2"/>
          </rPr>
          <t xml:space="preserve">
</t>
        </r>
      </text>
    </comment>
    <comment ref="K10" authorId="1" shapeId="0">
      <text>
        <r>
          <rPr>
            <b/>
            <sz val="9"/>
            <color indexed="81"/>
            <rFont val="Tahoma"/>
            <family val="2"/>
          </rPr>
          <t xml:space="preserve">Expedicion del  RP
</t>
        </r>
        <r>
          <rPr>
            <sz val="9"/>
            <color indexed="81"/>
            <rFont val="Tahoma"/>
            <family val="2"/>
          </rPr>
          <t xml:space="preserve">
</t>
        </r>
      </text>
    </comment>
    <comment ref="U10" authorId="1" shapeId="0">
      <text>
        <r>
          <rPr>
            <b/>
            <sz val="9"/>
            <color indexed="81"/>
            <rFont val="Tahoma"/>
            <family val="2"/>
          </rPr>
          <t xml:space="preserve">Expedicion del  RP
</t>
        </r>
        <r>
          <rPr>
            <sz val="9"/>
            <color indexed="81"/>
            <rFont val="Tahoma"/>
            <family val="2"/>
          </rPr>
          <t xml:space="preserve">
</t>
        </r>
      </text>
    </comment>
  </commentList>
</comments>
</file>

<file path=xl/comments5.xml><?xml version="1.0" encoding="utf-8"?>
<comments xmlns="http://schemas.openxmlformats.org/spreadsheetml/2006/main">
  <authors>
    <author>Cenaida Jerez Ruiz</author>
    <author>Bertha Ligia Echeverria Rojas</author>
    <author>Andrea Maribel Roa Buitrago</author>
  </authors>
  <commentList>
    <comment ref="E5" authorId="0" shapeId="0">
      <text>
        <r>
          <rPr>
            <b/>
            <sz val="9"/>
            <color indexed="81"/>
            <rFont val="Tahoma"/>
            <family val="2"/>
          </rPr>
          <t>Si viene con VF - El valor a registrar es el de la autorizacion o el valor real de la contratacion para la vigencia.</t>
        </r>
        <r>
          <rPr>
            <sz val="9"/>
            <color indexed="81"/>
            <rFont val="Tahoma"/>
            <family val="2"/>
          </rPr>
          <t xml:space="preserve">
</t>
        </r>
      </text>
    </comment>
    <comment ref="F5" authorId="0" shapeId="0">
      <text>
        <r>
          <rPr>
            <b/>
            <sz val="9"/>
            <color indexed="81"/>
            <rFont val="Tahoma"/>
            <family val="2"/>
          </rPr>
          <t>IGUALMENTE SE PUEDE MENCIONAR SI VIENE EN EJECUCION POR MECANISMO DE VF.</t>
        </r>
        <r>
          <rPr>
            <sz val="9"/>
            <color indexed="81"/>
            <rFont val="Tahoma"/>
            <family val="2"/>
          </rPr>
          <t xml:space="preserve">
</t>
        </r>
      </text>
    </comment>
    <comment ref="E8" authorId="1" shapeId="0">
      <text>
        <r>
          <rPr>
            <b/>
            <sz val="9"/>
            <color indexed="81"/>
            <rFont val="Tahoma"/>
            <family val="2"/>
          </rPr>
          <t>Bertha Ligia Echeverria Rojas:</t>
        </r>
        <r>
          <rPr>
            <sz val="9"/>
            <color indexed="81"/>
            <rFont val="Tahoma"/>
            <family val="2"/>
          </rPr>
          <t xml:space="preserve">
ESTE PROYECTO VALE $1|1.000 MILLONES. EL MUNICIPIO APORTA $3.000 MILLONES Y SE ESTA TRAMITANDO vf POR $4.000 MILLS.</t>
        </r>
      </text>
    </comment>
    <comment ref="E9" authorId="1" shapeId="0">
      <text>
        <r>
          <rPr>
            <b/>
            <sz val="9"/>
            <color indexed="81"/>
            <rFont val="Tahoma"/>
            <family val="2"/>
          </rPr>
          <t>Bertha Ligia Echeverria Rojas:</t>
        </r>
        <r>
          <rPr>
            <sz val="9"/>
            <color indexed="81"/>
            <rFont val="Tahoma"/>
            <family val="2"/>
          </rPr>
          <t xml:space="preserve">
ESTE PROYECTO VALE $6.500 MILLONES
</t>
        </r>
      </text>
    </comment>
    <comment ref="K10" authorId="1" shapeId="0">
      <text>
        <r>
          <rPr>
            <b/>
            <sz val="9"/>
            <color indexed="81"/>
            <rFont val="Tahoma"/>
            <family val="2"/>
          </rPr>
          <t>Bertha Ligia Echeverria Rojas:</t>
        </r>
        <r>
          <rPr>
            <sz val="9"/>
            <color indexed="81"/>
            <rFont val="Tahoma"/>
            <family val="2"/>
          </rPr>
          <t xml:space="preserve">
EN ENERO DE 2017 SE EXPIDOE EL RP CORRESPONDIENTE A LOS RECURSOS DE LA PRESENTE VIGENCIA</t>
        </r>
      </text>
    </comment>
    <comment ref="T10" authorId="1" shapeId="0">
      <text>
        <r>
          <rPr>
            <b/>
            <sz val="9"/>
            <color indexed="81"/>
            <rFont val="Tahoma"/>
            <family val="2"/>
          </rPr>
          <t>Bertha Ligia Echeverria Rojas:</t>
        </r>
        <r>
          <rPr>
            <sz val="9"/>
            <color indexed="81"/>
            <rFont val="Tahoma"/>
            <family val="2"/>
          </rPr>
          <t xml:space="preserve">
EN ENERO DE 2017 SE EXPIDOE EL RP CORRESPONDIENTE A LOS RECURSOS DE LA PRESENTE VIGENCIA</t>
        </r>
      </text>
    </comment>
    <comment ref="E11" authorId="1" shapeId="0">
      <text>
        <r>
          <rPr>
            <b/>
            <sz val="9"/>
            <color indexed="81"/>
            <rFont val="Tahoma"/>
            <family val="2"/>
          </rPr>
          <t>Bertha Ligia Echeverria Rojas:</t>
        </r>
        <r>
          <rPr>
            <sz val="9"/>
            <color indexed="81"/>
            <rFont val="Tahoma"/>
            <family val="2"/>
          </rPr>
          <t xml:space="preserve">
ESTE PROYECTO VALE $3.250 MILLONES</t>
        </r>
      </text>
    </comment>
    <comment ref="E12" authorId="1" shapeId="0">
      <text>
        <r>
          <rPr>
            <b/>
            <sz val="9"/>
            <color indexed="81"/>
            <rFont val="Tahoma"/>
            <family val="2"/>
          </rPr>
          <t>Bertha Ligia Echeverria Rojas:</t>
        </r>
        <r>
          <rPr>
            <sz val="9"/>
            <color indexed="81"/>
            <rFont val="Tahoma"/>
            <family val="2"/>
          </rPr>
          <t xml:space="preserve">
ESTE PROYECTO VALE $7.000 MILLONES</t>
        </r>
      </text>
    </comment>
    <comment ref="K15" authorId="1" shapeId="0">
      <text>
        <r>
          <rPr>
            <b/>
            <sz val="9"/>
            <color indexed="81"/>
            <rFont val="Tahoma"/>
            <family val="2"/>
          </rPr>
          <t>Bertha Ligia Echeverria Rojas:</t>
        </r>
        <r>
          <rPr>
            <sz val="9"/>
            <color indexed="81"/>
            <rFont val="Tahoma"/>
            <family val="2"/>
          </rPr>
          <t xml:space="preserve">
EN ENERO DE 2017 SE EXPIDE EL RP CORRESPONDIENTE A LOS RECURSOS DE LA PRESENTE VIGENCIA</t>
        </r>
      </text>
    </comment>
    <comment ref="T15" authorId="1" shapeId="0">
      <text>
        <r>
          <rPr>
            <b/>
            <sz val="9"/>
            <color indexed="81"/>
            <rFont val="Tahoma"/>
            <family val="2"/>
          </rPr>
          <t>Bertha Ligia Echeverria Rojas:</t>
        </r>
        <r>
          <rPr>
            <sz val="9"/>
            <color indexed="81"/>
            <rFont val="Tahoma"/>
            <family val="2"/>
          </rPr>
          <t xml:space="preserve">
EN ENERO DE 2017 SE EXPIDE EL RP CORRESPONDIENTE A LOS RECURSOS DE LA PRESENTE VIGENCIA</t>
        </r>
      </text>
    </comment>
    <comment ref="K16" authorId="1" shapeId="0">
      <text>
        <r>
          <rPr>
            <b/>
            <sz val="9"/>
            <color indexed="81"/>
            <rFont val="Tahoma"/>
            <family val="2"/>
          </rPr>
          <t>Bertha Ligia Echeverria Rojas:</t>
        </r>
        <r>
          <rPr>
            <sz val="9"/>
            <color indexed="81"/>
            <rFont val="Tahoma"/>
            <family val="2"/>
          </rPr>
          <t xml:space="preserve">
EN ENERO DE 2017 SE EXPIDE EL RP CORRESPONDIENTE A LOS RECURSOS DE LA PRESENTE VIGENCIA</t>
        </r>
      </text>
    </comment>
    <comment ref="T16" authorId="1" shapeId="0">
      <text>
        <r>
          <rPr>
            <b/>
            <sz val="9"/>
            <color indexed="81"/>
            <rFont val="Tahoma"/>
            <family val="2"/>
          </rPr>
          <t>Bertha Ligia Echeverria Rojas:</t>
        </r>
        <r>
          <rPr>
            <sz val="9"/>
            <color indexed="81"/>
            <rFont val="Tahoma"/>
            <family val="2"/>
          </rPr>
          <t xml:space="preserve">
EN ENERO DE 2017 SE EXPIDE EL RP CORRESPONDIENTE A LOS RECURSOS DE LA PRESENTE VIGENCIA</t>
        </r>
      </text>
    </comment>
    <comment ref="K18" authorId="1" shapeId="0">
      <text>
        <r>
          <rPr>
            <b/>
            <sz val="9"/>
            <color indexed="81"/>
            <rFont val="Tahoma"/>
            <family val="2"/>
          </rPr>
          <t>Bertha Ligia Echeverria Rojas:</t>
        </r>
        <r>
          <rPr>
            <sz val="9"/>
            <color indexed="81"/>
            <rFont val="Tahoma"/>
            <family val="2"/>
          </rPr>
          <t xml:space="preserve">
EN ENERO DE 2017 SE EXPIDE EL RP CORRESPONDIENTE A LOS RECURSOS DE LA PRESENTE VIGENCIA</t>
        </r>
      </text>
    </comment>
    <comment ref="L18" authorId="1" shapeId="0">
      <text>
        <r>
          <rPr>
            <b/>
            <sz val="9"/>
            <color indexed="81"/>
            <rFont val="Tahoma"/>
            <family val="2"/>
          </rPr>
          <t>Bertha Ligia Echeverria Rojas:</t>
        </r>
        <r>
          <rPr>
            <sz val="9"/>
            <color indexed="81"/>
            <rFont val="Tahoma"/>
            <family val="2"/>
          </rPr>
          <t xml:space="preserve">
EN ENERO DE 2017 SE EXPIDE EL RP CORRESPONDIENTE A LOS RECURSOS DE LA PRESENTE VIGENCIA</t>
        </r>
      </text>
    </comment>
    <comment ref="M18" authorId="1" shapeId="0">
      <text>
        <r>
          <rPr>
            <b/>
            <sz val="9"/>
            <color indexed="81"/>
            <rFont val="Tahoma"/>
            <family val="2"/>
          </rPr>
          <t>Bertha Ligia Echeverria Rojas:</t>
        </r>
        <r>
          <rPr>
            <sz val="9"/>
            <color indexed="81"/>
            <rFont val="Tahoma"/>
            <family val="2"/>
          </rPr>
          <t xml:space="preserve">
EN ENERO DE 2017 SE EXPIDE EL RP CORRESPONDIENTE A LOS RECURSOS DE LA PRESENTE VIGENCIA</t>
        </r>
      </text>
    </comment>
    <comment ref="T18" authorId="1" shapeId="0">
      <text>
        <r>
          <rPr>
            <b/>
            <sz val="9"/>
            <color indexed="81"/>
            <rFont val="Tahoma"/>
            <family val="2"/>
          </rPr>
          <t>Bertha Ligia Echeverria Rojas:</t>
        </r>
        <r>
          <rPr>
            <sz val="9"/>
            <color indexed="81"/>
            <rFont val="Tahoma"/>
            <family val="2"/>
          </rPr>
          <t xml:space="preserve">
EN ENERO DE 2017 SE EXPIDE EL RP CORRESPONDIENTE A LOS RECURSOS DE LA PRESENTE VIGENCIA</t>
        </r>
      </text>
    </comment>
    <comment ref="U18" authorId="1" shapeId="0">
      <text>
        <r>
          <rPr>
            <b/>
            <sz val="9"/>
            <color indexed="81"/>
            <rFont val="Tahoma"/>
            <family val="2"/>
          </rPr>
          <t>Bertha Ligia Echeverria Rojas:</t>
        </r>
        <r>
          <rPr>
            <sz val="9"/>
            <color indexed="81"/>
            <rFont val="Tahoma"/>
            <family val="2"/>
          </rPr>
          <t xml:space="preserve">
EN ENERO DE 2017 SE EXPIDE EL RP CORRESPONDIENTE A LOS RECURSOS DE LA PRESENTE VIGENCIA</t>
        </r>
      </text>
    </comment>
    <comment ref="V18" authorId="1" shapeId="0">
      <text>
        <r>
          <rPr>
            <b/>
            <sz val="9"/>
            <color indexed="81"/>
            <rFont val="Tahoma"/>
            <family val="2"/>
          </rPr>
          <t>Bertha Ligia Echeverria Rojas:</t>
        </r>
        <r>
          <rPr>
            <sz val="9"/>
            <color indexed="81"/>
            <rFont val="Tahoma"/>
            <family val="2"/>
          </rPr>
          <t xml:space="preserve">
EN ENERO DE 2017 SE EXPIDE EL RP CORRESPONDIENTE A LOS RECURSOS DE LA PRESENTE VIGENCIA</t>
        </r>
      </text>
    </comment>
    <comment ref="K19" authorId="1" shapeId="0">
      <text>
        <r>
          <rPr>
            <b/>
            <sz val="9"/>
            <color indexed="81"/>
            <rFont val="Tahoma"/>
            <family val="2"/>
          </rPr>
          <t>Bertha Ligia Echeverria Rojas:</t>
        </r>
        <r>
          <rPr>
            <sz val="9"/>
            <color indexed="81"/>
            <rFont val="Tahoma"/>
            <family val="2"/>
          </rPr>
          <t xml:space="preserve">
EN ENERO DE 2017 SE EXPIDE EL RP CORRESPONDIENTE A LOS RECURSOS DE LA PRESENTE VIGENCIA</t>
        </r>
      </text>
    </comment>
    <comment ref="T19" authorId="1" shapeId="0">
      <text>
        <r>
          <rPr>
            <b/>
            <sz val="9"/>
            <color indexed="81"/>
            <rFont val="Tahoma"/>
            <family val="2"/>
          </rPr>
          <t>Bertha Ligia Echeverria Rojas:</t>
        </r>
        <r>
          <rPr>
            <sz val="9"/>
            <color indexed="81"/>
            <rFont val="Tahoma"/>
            <family val="2"/>
          </rPr>
          <t xml:space="preserve">
EN ENERO DE 2017 SE EXPIDE EL RP CORRESPONDIENTE A LOS RECURSOS DE LA PRESENTE VIGENCIA</t>
        </r>
      </text>
    </comment>
    <comment ref="K22" authorId="1" shapeId="0">
      <text>
        <r>
          <rPr>
            <b/>
            <sz val="9"/>
            <color indexed="81"/>
            <rFont val="Tahoma"/>
            <family val="2"/>
          </rPr>
          <t>Bertha Ligia Echeverria Rojas:</t>
        </r>
        <r>
          <rPr>
            <sz val="9"/>
            <color indexed="81"/>
            <rFont val="Tahoma"/>
            <family val="2"/>
          </rPr>
          <t xml:space="preserve">
EN ENERO DE 2017 SE EXPIDE EL RP CORRESPONDIENTE A LOS RECURSOS DE LA PRESENTEVIGENCIA</t>
        </r>
      </text>
    </comment>
    <comment ref="T22" authorId="1" shapeId="0">
      <text>
        <r>
          <rPr>
            <b/>
            <sz val="9"/>
            <color indexed="81"/>
            <rFont val="Tahoma"/>
            <family val="2"/>
          </rPr>
          <t>Bertha Ligia Echeverria Rojas:</t>
        </r>
        <r>
          <rPr>
            <sz val="9"/>
            <color indexed="81"/>
            <rFont val="Tahoma"/>
            <family val="2"/>
          </rPr>
          <t xml:space="preserve">
EN ENERO DE 2017 SE EXPIDE EL RP CORRESPONDIENTE A LOS RECURSOS DE LA PRESENTEVIGENCIA</t>
        </r>
      </text>
    </comment>
    <comment ref="K33" authorId="1" shapeId="0">
      <text>
        <r>
          <rPr>
            <b/>
            <sz val="9"/>
            <color indexed="81"/>
            <rFont val="Tahoma"/>
            <family val="2"/>
          </rPr>
          <t>Bertha Ligia Echeverria Rojas:</t>
        </r>
        <r>
          <rPr>
            <sz val="9"/>
            <color indexed="81"/>
            <rFont val="Tahoma"/>
            <family val="2"/>
          </rPr>
          <t xml:space="preserve">
EN ENERO DE 2017 SE EXPIDE EL RP DE LOS RECURSOS CORRESPONDIENTES A LA PRESENTE VIGENCIA
</t>
        </r>
      </text>
    </comment>
    <comment ref="T33" authorId="1" shapeId="0">
      <text>
        <r>
          <rPr>
            <b/>
            <sz val="9"/>
            <color indexed="81"/>
            <rFont val="Tahoma"/>
            <family val="2"/>
          </rPr>
          <t>Bertha Ligia Echeverria Rojas:</t>
        </r>
        <r>
          <rPr>
            <sz val="9"/>
            <color indexed="81"/>
            <rFont val="Tahoma"/>
            <family val="2"/>
          </rPr>
          <t xml:space="preserve">
EN ENERO DE 2017 SE EXPIDE EL RP DE LOS RECURSOS CORRESPONDIENTES A LA PRESENTE VIGENCIA
</t>
        </r>
      </text>
    </comment>
    <comment ref="E36" authorId="1" shapeId="0">
      <text>
        <r>
          <rPr>
            <b/>
            <sz val="9"/>
            <color indexed="81"/>
            <rFont val="Tahoma"/>
            <family val="2"/>
          </rPr>
          <t>Bertha Ligia Echeverria Rojas:</t>
        </r>
        <r>
          <rPr>
            <sz val="9"/>
            <color indexed="81"/>
            <rFont val="Tahoma"/>
            <family val="2"/>
          </rPr>
          <t xml:space="preserve">
EL PROYECTO TIENE UN VALOR DE $7.000 MILLONOES, POR ASIGNACION DE RECURSOS PARA ADELANTAR OTROS PROYECTOS, SE DETERMINA QUE SE ADELANTARA EL PROYECTO POR VF.</t>
        </r>
      </text>
    </comment>
    <comment ref="E43" authorId="1" shapeId="0">
      <text>
        <r>
          <rPr>
            <b/>
            <sz val="9"/>
            <color indexed="81"/>
            <rFont val="Tahoma"/>
            <family val="2"/>
          </rPr>
          <t>Bertha Ligia Echeverria Rojas:</t>
        </r>
        <r>
          <rPr>
            <sz val="9"/>
            <color indexed="81"/>
            <rFont val="Tahoma"/>
            <family val="2"/>
          </rPr>
          <t xml:space="preserve">
EL VALOR TOTAL DE ESTE PROYECTO ES DE $6.000.MIILLONES</t>
        </r>
      </text>
    </comment>
    <comment ref="K44" authorId="1" shapeId="0">
      <text>
        <r>
          <rPr>
            <b/>
            <sz val="9"/>
            <color indexed="81"/>
            <rFont val="Tahoma"/>
            <family val="2"/>
          </rPr>
          <t>Bertha Ligia Echeverria Rojas:</t>
        </r>
        <r>
          <rPr>
            <sz val="9"/>
            <color indexed="81"/>
            <rFont val="Tahoma"/>
            <family val="2"/>
          </rPr>
          <t xml:space="preserve">
EN ENERO DE 2017 SE EXPIDIE EL RP CORRESPONDEINTE A LOS RECURSOS DE LA PRESENTE VIGENCIA
</t>
        </r>
      </text>
    </comment>
    <comment ref="T44" authorId="1" shapeId="0">
      <text>
        <r>
          <rPr>
            <b/>
            <sz val="9"/>
            <color indexed="81"/>
            <rFont val="Tahoma"/>
            <family val="2"/>
          </rPr>
          <t>Bertha Ligia Echeverria Rojas:</t>
        </r>
        <r>
          <rPr>
            <sz val="9"/>
            <color indexed="81"/>
            <rFont val="Tahoma"/>
            <family val="2"/>
          </rPr>
          <t xml:space="preserve">
EN ENERO DE 2017 SE EXPIDIE EL RP CORRESPONDEINTE A LOS RECURSOS DE LA PRESENTE VIGENCIA
</t>
        </r>
      </text>
    </comment>
    <comment ref="E45" authorId="1" shapeId="0">
      <text>
        <r>
          <rPr>
            <b/>
            <sz val="9"/>
            <color indexed="81"/>
            <rFont val="Tahoma"/>
            <family val="2"/>
          </rPr>
          <t>Bertha Ligia Echeverria Rojas:</t>
        </r>
        <r>
          <rPr>
            <sz val="9"/>
            <color indexed="81"/>
            <rFont val="Tahoma"/>
            <family val="2"/>
          </rPr>
          <t xml:space="preserve">
EL VALOR TOTAL DE ESTE PROYECTO ES DE $3.300 MILLONES</t>
        </r>
      </text>
    </comment>
    <comment ref="P82" authorId="2" shapeId="0">
      <text>
        <r>
          <rPr>
            <b/>
            <sz val="9"/>
            <color indexed="81"/>
            <rFont val="Tahoma"/>
            <family val="2"/>
          </rPr>
          <t>OAP:  Calculo  frente  al   acumulado  del  trimestre 25%</t>
        </r>
      </text>
    </comment>
  </commentList>
</comments>
</file>

<file path=xl/comments6.xml><?xml version="1.0" encoding="utf-8"?>
<comments xmlns="http://schemas.openxmlformats.org/spreadsheetml/2006/main">
  <authors>
    <author>Cenaida Jerez Ruiz</author>
    <author>Alvaro Ramos Piñeros</author>
    <author>Army Lubeth Diaz Herrera</author>
    <author>Andrea Maribel Roa Buitrago</author>
  </authors>
  <commentList>
    <comment ref="F4" authorId="0" shapeId="0">
      <text>
        <r>
          <rPr>
            <b/>
            <sz val="9"/>
            <color indexed="81"/>
            <rFont val="Tahoma"/>
            <family val="2"/>
          </rPr>
          <t>IGUALMENTE SE PUEDE MENCIONAR SI VIENE EN EJECUCION POR MECANISMO DE VF.</t>
        </r>
        <r>
          <rPr>
            <sz val="9"/>
            <color indexed="81"/>
            <rFont val="Tahoma"/>
            <family val="2"/>
          </rPr>
          <t xml:space="preserve">
</t>
        </r>
      </text>
    </comment>
    <comment ref="B9" authorId="1" shapeId="0">
      <text>
        <r>
          <rPr>
            <b/>
            <sz val="9"/>
            <color indexed="81"/>
            <rFont val="Tahoma"/>
            <family val="2"/>
          </rPr>
          <t>Alvaro Ramos Piñeros:</t>
        </r>
        <r>
          <rPr>
            <sz val="9"/>
            <color indexed="81"/>
            <rFont val="Tahoma"/>
            <family val="2"/>
          </rPr>
          <t xml:space="preserve">
POR CREAR ACTIVIDAD EN SUIFP, </t>
        </r>
      </text>
    </comment>
    <comment ref="B24" authorId="2" shapeId="0">
      <text>
        <r>
          <rPr>
            <b/>
            <sz val="9"/>
            <color indexed="81"/>
            <rFont val="Tahoma"/>
            <family val="2"/>
          </rPr>
          <t>CORRESPONDE A MANTENIMIENTO DE EQUIPOS Y HERRAMIENTAS EN SIIF</t>
        </r>
        <r>
          <rPr>
            <sz val="9"/>
            <color indexed="81"/>
            <rFont val="Tahoma"/>
            <family val="2"/>
          </rPr>
          <t xml:space="preserve">
</t>
        </r>
      </text>
    </comment>
    <comment ref="K37" authorId="3" shapeId="0">
      <text>
        <r>
          <rPr>
            <b/>
            <sz val="9"/>
            <color indexed="81"/>
            <rFont val="Tahoma"/>
            <family val="2"/>
          </rPr>
          <t>Expedicion del   Registro  presupuestal   2017</t>
        </r>
        <r>
          <rPr>
            <sz val="9"/>
            <color indexed="81"/>
            <rFont val="Tahoma"/>
            <family val="2"/>
          </rPr>
          <t xml:space="preserve">
</t>
        </r>
      </text>
    </comment>
    <comment ref="U37" authorId="3" shapeId="0">
      <text>
        <r>
          <rPr>
            <b/>
            <sz val="9"/>
            <color indexed="81"/>
            <rFont val="Tahoma"/>
            <family val="2"/>
          </rPr>
          <t>Expedicion del   Registro  presupuestal   2017</t>
        </r>
        <r>
          <rPr>
            <sz val="9"/>
            <color indexed="81"/>
            <rFont val="Tahoma"/>
            <family val="2"/>
          </rPr>
          <t xml:space="preserve">
</t>
        </r>
      </text>
    </comment>
  </commentList>
</comments>
</file>

<file path=xl/comments7.xml><?xml version="1.0" encoding="utf-8"?>
<comments xmlns="http://schemas.openxmlformats.org/spreadsheetml/2006/main">
  <authors>
    <author>Cenaida Jerez Ruiz</author>
  </authors>
  <commentList>
    <comment ref="E4" authorId="0" shapeId="0">
      <text>
        <r>
          <rPr>
            <b/>
            <sz val="9"/>
            <color indexed="81"/>
            <rFont val="Tahoma"/>
            <family val="2"/>
          </rPr>
          <t>Si viene con VF - El valor a registrar es el de la autorizacion o el valor real de la contratacion para la vigencia.</t>
        </r>
        <r>
          <rPr>
            <sz val="9"/>
            <color indexed="81"/>
            <rFont val="Tahoma"/>
            <family val="2"/>
          </rPr>
          <t xml:space="preserve">
</t>
        </r>
      </text>
    </comment>
    <comment ref="F4" authorId="0" shapeId="0">
      <text>
        <r>
          <rPr>
            <b/>
            <sz val="9"/>
            <color indexed="81"/>
            <rFont val="Tahoma"/>
            <family val="2"/>
          </rPr>
          <t>IGUALMENTE SE PUEDE MENCIONAR SI VIENE EN EJECUCION POR MECANISMO DE VF.</t>
        </r>
        <r>
          <rPr>
            <sz val="9"/>
            <color indexed="81"/>
            <rFont val="Tahoma"/>
            <family val="2"/>
          </rPr>
          <t xml:space="preserve">
</t>
        </r>
      </text>
    </comment>
  </commentList>
</comments>
</file>

<file path=xl/comments8.xml><?xml version="1.0" encoding="utf-8"?>
<comments xmlns="http://schemas.openxmlformats.org/spreadsheetml/2006/main">
  <authors>
    <author>Cenaida Jerez Ruiz</author>
  </authors>
  <commentList>
    <comment ref="F4" authorId="0" shapeId="0">
      <text>
        <r>
          <rPr>
            <b/>
            <sz val="9"/>
            <color indexed="81"/>
            <rFont val="Tahoma"/>
            <family val="2"/>
          </rPr>
          <t>IGUALMENTE SE PUEDE MENCIONAR SI VIENE EN EJECUCION POR MECANISMO DE VF.</t>
        </r>
        <r>
          <rPr>
            <sz val="9"/>
            <color indexed="81"/>
            <rFont val="Tahoma"/>
            <family val="2"/>
          </rPr>
          <t xml:space="preserve">
</t>
        </r>
      </text>
    </comment>
  </commentList>
</comments>
</file>

<file path=xl/comments9.xml><?xml version="1.0" encoding="utf-8"?>
<comments xmlns="http://schemas.openxmlformats.org/spreadsheetml/2006/main">
  <authors>
    <author>Cenaida Jerez Ruiz</author>
  </authors>
  <commentList>
    <comment ref="F2" authorId="0" shapeId="0">
      <text>
        <r>
          <rPr>
            <b/>
            <sz val="9"/>
            <color indexed="81"/>
            <rFont val="Tahoma"/>
            <family val="2"/>
          </rPr>
          <t>IGUALMENTE SE PUEDE MENCIONAR SI VIENE EN EJECUCION POR MECANISMO DE VF.</t>
        </r>
        <r>
          <rPr>
            <sz val="9"/>
            <color indexed="81"/>
            <rFont val="Tahoma"/>
            <family val="2"/>
          </rPr>
          <t xml:space="preserve">
</t>
        </r>
      </text>
    </comment>
  </commentList>
</comments>
</file>

<file path=xl/sharedStrings.xml><?xml version="1.0" encoding="utf-8"?>
<sst xmlns="http://schemas.openxmlformats.org/spreadsheetml/2006/main" count="5608" uniqueCount="1074">
  <si>
    <t>NO</t>
  </si>
  <si>
    <t>PROYECTO DE INVERSION</t>
  </si>
  <si>
    <t>UBICACIÓN 
(sitio donde se desarrolla el gasto)</t>
  </si>
  <si>
    <t>REQUIERE TRÁMITES PRESUPUESTALES ANTE LA OAP (VIGENCIAS FUTURAS, TRASLADOS)</t>
  </si>
  <si>
    <t>SI, NO o No Aplica</t>
  </si>
  <si>
    <t>OBJETO DEL PROCESO  (*)</t>
  </si>
  <si>
    <t>VALOR ESTIMADO DEL PROCESO (millones)</t>
  </si>
  <si>
    <t>SI, NO o No Aplica (En ejecucion por via VF autorizada año inm anterior</t>
  </si>
  <si>
    <t>SI SE ENCUENTRA INCLUIDO EN EL PLAN DE NAVEGACION AEREA</t>
  </si>
  <si>
    <t xml:space="preserve">EJECUCIÓN DEL PROCESO </t>
  </si>
  <si>
    <t>Fecha estimada de Estudios Previos</t>
  </si>
  <si>
    <t xml:space="preserve">Fecha de Inicio </t>
  </si>
  <si>
    <t>Fecha de Finalización</t>
  </si>
  <si>
    <t>REGIONAL CUNDINAMARCA</t>
  </si>
  <si>
    <t>REGIONAL ATLANTICO</t>
  </si>
  <si>
    <t>REGIONAL VALLE</t>
  </si>
  <si>
    <t>REGIONAL NORTE DE SANTANDER</t>
  </si>
  <si>
    <t>REGIONAL META</t>
  </si>
  <si>
    <t>Viene con VF año inm. Anterior</t>
  </si>
  <si>
    <t>SI</t>
  </si>
  <si>
    <t xml:space="preserve">Fecha estimada de radicacion en la Direccion Administrativa </t>
  </si>
  <si>
    <t>Fecha de publicacion pliegos definitivos</t>
  </si>
  <si>
    <t xml:space="preserve">Fecha de adjudicacion con Registro Presupuestal </t>
  </si>
  <si>
    <t>213608013 MANTENIMIENTO Y CONSERVACIÓN DE EQUIPO AÉREO</t>
  </si>
  <si>
    <t xml:space="preserve">Mantenimiento preventivo, correctivo del equipo aéreo de la entidad aeronaves Cessna Caravan 208 HK 3200 G y Super King B200 HK 3554 G.  </t>
  </si>
  <si>
    <t>Bogotá</t>
  </si>
  <si>
    <t>$1,386,000,000</t>
  </si>
  <si>
    <t>Suministro de combustible y lubricanes para el equipo aéreo de la Entidad, aeronaves Super King B200 HK 3554 G y Cessna Caravan C208 HK 3200 G.</t>
  </si>
  <si>
    <t>$850,000,000</t>
  </si>
  <si>
    <t>2403´06004CONSTRUCCION DE INFRAESTRUCTURA AEROPORTUARIA A NIVEL NACIONAL</t>
  </si>
  <si>
    <t>Puerto Leguizamo</t>
  </si>
  <si>
    <t>Bucaramanga</t>
  </si>
  <si>
    <t>NO APLICA</t>
  </si>
  <si>
    <t>Interventoria Bucaramanga</t>
  </si>
  <si>
    <t>Yopal</t>
  </si>
  <si>
    <t>Interventoria Yopal</t>
  </si>
  <si>
    <t>Ibague</t>
  </si>
  <si>
    <t>Interventoria Ibague</t>
  </si>
  <si>
    <t>Pasto</t>
  </si>
  <si>
    <t>Interventoria Pasto</t>
  </si>
  <si>
    <t>Leticia</t>
  </si>
  <si>
    <t>Interventoria Leticia</t>
  </si>
  <si>
    <t>Providencia</t>
  </si>
  <si>
    <t>Tolú</t>
  </si>
  <si>
    <t>Interventoria Tolú</t>
  </si>
  <si>
    <t>Armenia</t>
  </si>
  <si>
    <t>Neiva</t>
  </si>
  <si>
    <t>Delta Cali</t>
  </si>
  <si>
    <t>Delta Dorado</t>
  </si>
  <si>
    <t>Gerencias integrales</t>
  </si>
  <si>
    <t>Estudios y Diseños</t>
  </si>
  <si>
    <t>Pago de deducibles</t>
  </si>
  <si>
    <t>2403´060022CONSTRUCCION MEJORAMIENTO DE INFRAESTRUCTURA AEROPORTUARIA AEROPUERTO ELDORADO</t>
  </si>
  <si>
    <t>Obra</t>
  </si>
  <si>
    <t>Interventoria</t>
  </si>
  <si>
    <t>2403´060018MEJORAMIENTO Y RECUPERACION ESTACIONES DE RADIOAYUDAS A NIVEL NACIONAL</t>
  </si>
  <si>
    <t>Convenio Marco Militar</t>
  </si>
  <si>
    <t>Regionales Aeronauticas</t>
  </si>
  <si>
    <t>2403´060019MANTENIMIENTO Y CONSERVACION DE LA INFRAESTRUCTURA AEROPORTUARIA</t>
  </si>
  <si>
    <t>R. Cundinamarca</t>
  </si>
  <si>
    <t>R. Antioquia</t>
  </si>
  <si>
    <t>Regional Meta</t>
  </si>
  <si>
    <t>R Norte de Santander</t>
  </si>
  <si>
    <t>R. Atlantico</t>
  </si>
  <si>
    <t>Regional Valle</t>
  </si>
  <si>
    <t>General Rocerias</t>
  </si>
  <si>
    <t>Gerencias Integrales</t>
  </si>
  <si>
    <t>Arauquita</t>
  </si>
  <si>
    <t>Paipa</t>
  </si>
  <si>
    <t>Valledupar</t>
  </si>
  <si>
    <t>San Martin</t>
  </si>
  <si>
    <t>Ocaña</t>
  </si>
  <si>
    <t>Puerto Berrio</t>
  </si>
  <si>
    <t>Urrao</t>
  </si>
  <si>
    <t>Mariquita</t>
  </si>
  <si>
    <t>Estudios y diseños</t>
  </si>
  <si>
    <t>Florencia</t>
  </si>
  <si>
    <t>Guaymaral</t>
  </si>
  <si>
    <t>San Vicente Caguan</t>
  </si>
  <si>
    <t>Mitú</t>
  </si>
  <si>
    <t>Popayán</t>
  </si>
  <si>
    <t>2403´06008ADECUACION MANTENIMIENTO Y MEJORAMIENTO DE LA INFRAESTRUCTURA AMBIENTAL AEROPORTUARIA</t>
  </si>
  <si>
    <t>PROGRAMA MEJORAMIENTO PARA PREVENCIÓN PELIGRO AVIARIO Y FAUNA</t>
  </si>
  <si>
    <t>PLANTAS DE AGUAS</t>
  </si>
  <si>
    <t xml:space="preserve">Mejoramiento de Sistemas de tratamiento de aguas:
NEA, CEA, RADAR, ALMACEN </t>
  </si>
  <si>
    <t>Programas de control Geotécnico 
(control de vegetación)</t>
  </si>
  <si>
    <t>Programa de Mejoramiento de Programas de Prevención de Peligro Aviario</t>
  </si>
  <si>
    <t xml:space="preserve">2403´06009AMPLIACION MANTENIMIENTO Y MEJORAMIENTO DE LA INFRAESTRUCTURA AEROPORTUARIA AEROPUERTOS COMUNITARIOS </t>
  </si>
  <si>
    <t>NECOCLI</t>
  </si>
  <si>
    <t>VIGIA DEL FUERTE</t>
  </si>
  <si>
    <t>SAN PEDRO DE URABA</t>
  </si>
  <si>
    <t>BOCAS DE SATINGA</t>
  </si>
  <si>
    <t>ALPUJARRA</t>
  </si>
  <si>
    <t>BAHIA CUPICA</t>
  </si>
  <si>
    <t>2403´060010MEJORAMIENTO Y MANTENIMIENTO DE LA INFRAESTRUCTURA ADMINISTRATIVA A NIVEL NACIONAL</t>
  </si>
  <si>
    <t>NEA</t>
  </si>
  <si>
    <t>CEA</t>
  </si>
  <si>
    <t>CNA</t>
  </si>
  <si>
    <t>Santa Marta</t>
  </si>
  <si>
    <t>2403´06007LEVANTAMIENTO DE INFORMACION PARA ESTUDIOS, PLANES Y PROGRAMAS AMBIENTALES.</t>
  </si>
  <si>
    <t xml:space="preserve">IMPLEMENTACION DEL SISTEMA DE VIGILANCIA (MONITOREO) Y CONTROL AMBIENTAL - SVCA </t>
  </si>
  <si>
    <t>Residuos sólidos , Calidad de aire y ruido</t>
  </si>
  <si>
    <t xml:space="preserve">Actualización Planes de Manejo Ambiental, Diagnosticos Ambientales </t>
  </si>
  <si>
    <t>Estudios Ambientales</t>
  </si>
  <si>
    <t xml:space="preserve">Tramites de Evaluación ante autoridades ambientales </t>
  </si>
  <si>
    <t>Interventorias ambientales</t>
  </si>
  <si>
    <t>NOTA (*): SEÑALE EL OBJETO DEL PROCESO, POR EJEMPLO, ADECUACIÓN INSTALACIONES ADMINISTRATIVAS ó RENOVACIÓN DE LICENCIAS TECNOLÓGICAS Ó ADQUISICIÓN EQUIPO DE TIERRA PARA EL SISTEMA DE INSPECCIÓN EN VUELO</t>
  </si>
  <si>
    <t>AERONAUTICA CIVIL
Cronogramas de Inversión
Dependencia: DIRECCION DE  DESARROLLO  AEROPORTUARIO</t>
  </si>
  <si>
    <t>AERONAUTICA CIVIL
Cronogramas de Inversión
Dependencia:  SUBDIRECCION GENERAL</t>
  </si>
  <si>
    <t>CUMPLIMIENTO</t>
  </si>
  <si>
    <t>NO CUMPLIMIENTO</t>
  </si>
  <si>
    <t>SEGUIMIENTO   A 31 DE  MARZO DE 2017</t>
  </si>
  <si>
    <t xml:space="preserve">CUMPLIMIENTO  ACTIVIDADES </t>
  </si>
  <si>
    <t xml:space="preserve">DETALLE  DE AVANCE </t>
  </si>
  <si>
    <t>OBSERVACIONES ( AJUSTES SOLICITADOS  POR AREA)</t>
  </si>
  <si>
    <t xml:space="preserve">TOTAL  CUMPLIMIENTO PRIMER  TRIMESTRE </t>
  </si>
  <si>
    <t>TOTAL  ACTIVIDADES</t>
  </si>
  <si>
    <t xml:space="preserve"> VF año inm. Anterior</t>
  </si>
  <si>
    <t>AERONAUTICA CIVIL
Cronogramas de Inversión
Dependencia: SECRETARIA  DE SEGURIDAD  AEREA</t>
  </si>
  <si>
    <t>ACTIVIDADES</t>
  </si>
  <si>
    <t>AJUSTES   RP ( Propuesto  area - Marzo 31</t>
  </si>
  <si>
    <t>510608017 CONTROL OPERACIONAL PARA GARANTIZAR LA SEGURIDAD AÉREA</t>
  </si>
  <si>
    <t>2409-0600-03-01                                    ASISTENCIA TECNICA PARA EL CONTROL DE LA SEGURIDAD OPERACIONAL</t>
  </si>
  <si>
    <t>PAGO CONTRIBUCIÓN DE COSTOS COMPARTIDOS AL PROYECTO REGIONAL OACI RLA/99/901- SISTEMA REGIONAL DE COOPERACIÓN PARA LA VIGILANCIA DE LA SEGURIDAD OPERACIONAL.
SERVICIOS DE COOPERACION ECONOMICA</t>
  </si>
  <si>
    <t>TOTAL RUBRO</t>
  </si>
  <si>
    <t>NIVEL CENTRAL</t>
  </si>
  <si>
    <t>LA CUOTA PARA ESTA VIGENCIA SE PAGÓ ANTICIPADAMENTE EN EL 2016</t>
  </si>
  <si>
    <t>DIVULGACION SOCIALIZACION SEGURIDAD OPERACIONAL</t>
  </si>
  <si>
    <t>SE EXPIDIO EL CDP No. 29617 EL 02 DE FEBRERO DE 2017</t>
  </si>
  <si>
    <t>SE ANEXA JUSTIFICACION  RADICADO No. 2017008942 PARA REPROGRAMACION DE METAS  (31/07/2017) RP</t>
  </si>
  <si>
    <t>ASISTENCIA TECNICA EXPERTO INVESTIGACIÓN DE ACCIDENTES</t>
  </si>
  <si>
    <r>
      <rPr>
        <sz val="11"/>
        <color rgb="FFFF0000"/>
        <rFont val="Calibri"/>
        <family val="2"/>
        <scheme val="minor"/>
      </rPr>
      <t>PAGO DE $ 8.250.000</t>
    </r>
    <r>
      <rPr>
        <sz val="11"/>
        <color theme="1"/>
        <rFont val="Calibri"/>
        <family val="2"/>
        <scheme val="minor"/>
      </rPr>
      <t xml:space="preserve"> EFECTUADO POR RESOLUCION 00269 DEL 30 DE ENERO CDP 21717 DEL 30 DE ENERO Y RP 14817 DEL 31 DE ENERO DE 2017</t>
    </r>
  </si>
  <si>
    <t>ASISTENCIA TECNICA ANAC</t>
  </si>
  <si>
    <t>PENDIENTE POR EJECUTAR</t>
  </si>
  <si>
    <t>2409-0600-03- 02 CERTIFICACION AEROMEDICA AL PERSONAL TECNICO AERONAUTICO</t>
  </si>
  <si>
    <t>CONTRATAR CERTIFICACION AEROMEDICA AL PERSONAL TECNICO AERONAUTICO</t>
  </si>
  <si>
    <t>SE EFECTUÓ REDUCCION No. 3817 DEL 21 DE FEBRERO DE 2017 POR VALOR DE $ 71.801.900. SE EXPIDIO CDP POR VALOR DE $ 70.000.000 SALDO $ 25.198.100 NO SE HAN REALIZADO PAGOS</t>
  </si>
  <si>
    <t>REGIONAL ANTIOQUIA</t>
  </si>
  <si>
    <r>
      <t xml:space="preserve">SE EFECTUÓ LA ADICIÓN No. 917 DEL 21 DE FEBRERO POR VALOR DE $ 8.801.900 SE CONSTITUYO CDP Y </t>
    </r>
    <r>
      <rPr>
        <sz val="11"/>
        <color rgb="FFFF0000"/>
        <rFont val="Calibri"/>
        <family val="2"/>
        <scheme val="minor"/>
      </rPr>
      <t xml:space="preserve"> EL COMPROMISO POR VALOR DE $ 50.801.900</t>
    </r>
    <r>
      <rPr>
        <sz val="11"/>
        <color theme="1"/>
        <rFont val="Calibri"/>
        <family val="2"/>
        <scheme val="minor"/>
      </rPr>
      <t xml:space="preserve"> NO SE HAN REALIZADO PAGOS</t>
    </r>
  </si>
  <si>
    <r>
      <t xml:space="preserve">SE EFECTUÓ LA ADICIÓN No.1117 DEL 21 DE FEBRERO POR VALOR DE $ 36.000.000 SE CONSTITUYO CDP Y </t>
    </r>
    <r>
      <rPr>
        <sz val="11"/>
        <color rgb="FFFF0000"/>
        <rFont val="Calibri"/>
        <family val="2"/>
        <scheme val="minor"/>
      </rPr>
      <t xml:space="preserve">COMPROMISO POR VALOR DE $ 55.209.200 </t>
    </r>
    <r>
      <rPr>
        <sz val="11"/>
        <color theme="1"/>
        <rFont val="Calibri"/>
        <family val="2"/>
        <scheme val="minor"/>
      </rPr>
      <t>PARA UN SALDO DISPONIBLE DE $ 2.790.800 NO SE HAN REALIZADO PAGOS</t>
    </r>
  </si>
  <si>
    <r>
      <t xml:space="preserve">SE EFECTUÓ LA ADICIÓN No.1717 DEL 21 DE FEBRERO POR VALOR DE $ 26.000.000 SE CONSTITUYO  CDP Y EL </t>
    </r>
    <r>
      <rPr>
        <sz val="11"/>
        <color rgb="FFFF0000"/>
        <rFont val="Calibri"/>
        <family val="2"/>
        <scheme val="minor"/>
      </rPr>
      <t xml:space="preserve"> COMPROMISO POR $ 52.220.000</t>
    </r>
    <r>
      <rPr>
        <sz val="11"/>
        <color theme="1"/>
        <rFont val="Calibri"/>
        <family val="2"/>
        <scheme val="minor"/>
      </rPr>
      <t xml:space="preserve"> SALDO DISPONIBLE $ 28.780.000  NO SE HAN REALIZADO PAGOS</t>
    </r>
  </si>
  <si>
    <t>REGIONAL SANTANDER</t>
  </si>
  <si>
    <r>
      <t xml:space="preserve">SE EFECTUÓ LA ADICIÓN No.2017 DEL 21 DE FEBRERO POR VALOR DE $ 1.000.000 PARA UN SALDO DE $ 59.000.000 SE CONSTITUYO CDP Y </t>
    </r>
    <r>
      <rPr>
        <sz val="11"/>
        <color rgb="FFFF0000"/>
        <rFont val="Calibri"/>
        <family val="2"/>
        <scheme val="minor"/>
      </rPr>
      <t xml:space="preserve">COMPROMISO POR VALOR DE $ 36.000.000 </t>
    </r>
    <r>
      <rPr>
        <sz val="11"/>
        <color theme="1"/>
        <rFont val="Calibri"/>
        <family val="2"/>
        <scheme val="minor"/>
      </rPr>
      <t>SALDO DISPONIBLE $ 23.000.000 NO SE HAN REALIZADO PAGOS</t>
    </r>
  </si>
  <si>
    <t>2409-0600-03-04                                 ADQUIRIR PUBLICACIONES TECNICAS PARA LA PREVENCIÓN DE ACCIDENTES - SEGURIDAD OPERACIONAL</t>
  </si>
  <si>
    <t>ADQUISICION DE PUBLICACIONES TECNICAS PARA LA PREVENCIÓN DE ACCIDENTES - SEGURIDAD OPERACIONAL</t>
  </si>
  <si>
    <t>EN PROCESO PRE-CONTRACTUAL, RECEPCION DE COTIZACIONES</t>
  </si>
  <si>
    <t>SE ANEXA JUSTIFICACION  RADICADO No. 2017008942 PARA REPROGRAMACION DE METAS  (15/05/2017) RP</t>
  </si>
  <si>
    <t>2409-0600-03-05                          COMBUSTIBLE Y LUBRICANTES PARA LOS VEHICULOS QUE APOYAN EL CONTROL OPERACIONAL</t>
  </si>
  <si>
    <t>CONTRATAR SUMINISTRO DE COMBUSTIBLE Y LUBRICANTES PARA LOS VEHICULOS QUE APOYAN EL CONTROL OPERACIONAL</t>
  </si>
  <si>
    <t>SE ESTA EJECUTANDO EL CONTRATO DE LA VIGENCIA 2016 EL CUAL FUE PRORROGADO HASTA JUNIO DEL 2017, EL EXCEDENTE EN LA VIGENCIA ANTERIOR SE DEBE A QUE PARA EL MES DE OCTUBRE A LA SSA SE LE IBAN A ASIGNAR UNOS VEHICULOS DE OPAIN, EL CUAL AL FINAL NUNCA LLEGARON DANDO COMO RESULTADO SOBRANTES EN EL CONSUMO</t>
  </si>
  <si>
    <t>SE ANEXA JUSTIFICACION  CON RADICADO No. 2017008753 PARA REPROGRAMACION DE METAS  (30 DE JUNIO DE 2017) RP</t>
  </si>
  <si>
    <t>SE SOLICITO UNA REDUCCION POR VALOR DE $ 45.000.000, SE ESTA EJECUTANDO EL CONTRATO DE LA VIGENCIA 2016 EL CUAL FUE PRORROGADO HASTA JUNIO DEL 2017</t>
  </si>
  <si>
    <r>
      <t xml:space="preserve">SE CONSTITUYO  CDP  Y </t>
    </r>
    <r>
      <rPr>
        <sz val="11"/>
        <color rgb="FFFF0000"/>
        <rFont val="Calibri"/>
        <family val="2"/>
        <scheme val="minor"/>
      </rPr>
      <t xml:space="preserve">COMPROMISO POR VALOR DE $ 3.000.000 </t>
    </r>
    <r>
      <rPr>
        <sz val="11"/>
        <color theme="1"/>
        <rFont val="Calibri"/>
        <family val="2"/>
        <scheme val="minor"/>
      </rPr>
      <t>NO SE REALIZARON PAGOS</t>
    </r>
  </si>
  <si>
    <r>
      <t xml:space="preserve">SE CONSTITUYÓ CDP Y </t>
    </r>
    <r>
      <rPr>
        <sz val="11"/>
        <color rgb="FFFF0000"/>
        <rFont val="Calibri"/>
        <family val="2"/>
        <scheme val="minor"/>
      </rPr>
      <t xml:space="preserve">COMPROMISO POR VALOR DE $ 3.500.000 </t>
    </r>
    <r>
      <rPr>
        <sz val="11"/>
        <color theme="1"/>
        <rFont val="Calibri"/>
        <family val="2"/>
        <scheme val="minor"/>
      </rPr>
      <t>SALDO DISPONIBLE $ 2.500.000 NO SE REALIZARON PAGOS</t>
    </r>
  </si>
  <si>
    <t>SE EXPIDIO CDP POR VALOR DE $ 2.000.000</t>
  </si>
  <si>
    <t>2409-0600-03-06                   PLASTICOS DE IDENTIFICACION PARA LICENCIAS TECNICAS</t>
  </si>
  <si>
    <t>ADQUISICION DE  PLASTICOS DE IDENTIFICACION PARA LICENCIAS TECNICAS ($300.)</t>
  </si>
  <si>
    <t xml:space="preserve">De acuerdo a correo de la Directora de Medicina de Aviación y Licencias Técnicas,  el Coordinador del Grupo de Licencias le informa quea la fecha hay 48.100 plasticos. Por lo tanto no se requiere comprar plasticosen la vigencia 2017 </t>
  </si>
  <si>
    <t>2409-0600-03-07 MANTENIMIENTO DE VEHICULOS PARA LA INSPECCION Y CONTROL OPERACIONAL. NIVEL CENTRAL</t>
  </si>
  <si>
    <t>CONTRATAR  MANTENIMIENTO DE VEHICULOS PARA LA INSPECCION Y CONTROL OPERACIONAL. NIVEL CENTRAL</t>
  </si>
  <si>
    <t>SE ENCUENTRA EN ETAPA PRE-CONTRACTUAL, SE EXPIDIO CDP 23217 DEL 02 DE FEBRERO DE 2017</t>
  </si>
  <si>
    <t>SE EXPIDIO CDP POR VALOR DE $ 4.000.000</t>
  </si>
  <si>
    <t>SE EXPIDIO CDP POR VALOR DE $ 3.000.000</t>
  </si>
  <si>
    <t xml:space="preserve">2409-0600-03-08                    PRUEBAS PARA DETECCION DE SUSTANCIAS PSICOACTIVAS - PROGRAMA DE ALCOHOL Y DROGAS </t>
  </si>
  <si>
    <t xml:space="preserve">ADQUSICION DE  PRUEBAS PARA DETECCION DE SUSTANCIAS PSICOACTIVAS - PROGRAMA DE ALCOHOL Y DROGAS </t>
  </si>
  <si>
    <t>SE EXPIDIO CDP POR VALOR DE $ 35.000.000</t>
  </si>
  <si>
    <t>2409-0600-03-09                           PRUEBAS PSICOTECNICAS Y/O PSICOMETRICAS</t>
  </si>
  <si>
    <t>ADQUISICION DE  PRUEBAS PSICOTECNICAS Y/O PSICOMETRICAS</t>
  </si>
  <si>
    <t>SE EXPIDIO CDP POR VALOR DE $ 30.000.000</t>
  </si>
  <si>
    <t>2409-06000-03-10                                         ADQUIRIR VEHICULOS PARA EL CONTROL OPERACIONAL</t>
  </si>
  <si>
    <t xml:space="preserve"> ADQUISICIÓN DE VEHICULOS PARA EL CONTROL OPERACIONAL</t>
  </si>
  <si>
    <t>30/02/2017</t>
  </si>
  <si>
    <t>MEDIANTE RADICADO SE JUSTIFICO LA ADQUISICION DE LOS VEHICULOS EL CUAL SE SOCIALIZÓ EN REUNION CON LA OAP Y EL DNP, ESTAMOS EN LA ESPERA DE LA APROBACIÓN PARA PROCEDER AL INICIO DEL PROCESO</t>
  </si>
  <si>
    <t>SE ANEXA JUSTIFICACION TECNICA RADICADO No. 2017008751 PARA REPROGRAMACION DE METAS  (31/07/2017) RP</t>
  </si>
  <si>
    <t>510-608-017-0-4-9                                         ADQUIRIR  UNIDAD MOVIL INVESTIGACION ACCIDENTES</t>
  </si>
  <si>
    <t>UMI</t>
  </si>
  <si>
    <t>SE EFECTUÓ LA ADICION No. 3817 DEL 28 DE FEB DE 2017 POR VALOR DE $ 19.000.000 PARA UN SALDO DISPONIBLE DE $ 519.000.000 PENDIENTE AUTORIZACION POR PARTE DE DNP PARA INICIO DE PROCESO</t>
  </si>
  <si>
    <t>2409-0600-03-11                                             CALIBRACION BASCULA PESAJE DE AERONAVES Y/O ALCOHOLIMETROS</t>
  </si>
  <si>
    <t>CALIBRACION BASCULA PESAJE DE AERONAVES Y/O ALCOHOLIMETROS</t>
  </si>
  <si>
    <t>SE EFECTUÓ LA ADICION No. 3817 DEL 28 DE FEB DE 2017 POR VALOR DE $ 26.000.000 PARA UN SALDO DISPONIBLE DE $ 36.400.000 , PENDIENTE NOMBRAMIENTO DE OPERARIOS POR PARTE DE TALENTO HUMANO DE LA UAEAC PARA QUE LA OFC DE COMERCIALIZACION PROGRAME CAPACITACIÓN CON EXPERTO DEL FABRICANTE DE EEUU (TRAIDO POR OPAIN )QUIEN VIENE A EVALUAR ESTADO DE LA BÁSCULA PARA PODER EFECTUAR LA CALIBRACION</t>
  </si>
  <si>
    <t>SE ANEXA JUSTIFICACION TECNICA RAD No. 2017008730 PARA REPROGRAMACION DE METAS  (30/06/2017) RP</t>
  </si>
  <si>
    <t>TOTAL PROYECTO</t>
  </si>
  <si>
    <t>CORTE A 31 DE MARZO 2017</t>
  </si>
  <si>
    <t>COMPROMISO</t>
  </si>
  <si>
    <t>EJECUTADO</t>
  </si>
  <si>
    <t>FALTO POR EJECUTAR PARA CUMPLIR COMPROMISO</t>
  </si>
  <si>
    <t>OBLIGACIÓN</t>
  </si>
  <si>
    <t>SALDO PENDIENTE PARA CUMPLIR OBLIGACION</t>
  </si>
  <si>
    <t>Fuente:  SSA</t>
  </si>
  <si>
    <r>
      <t xml:space="preserve">MG®  </t>
    </r>
    <r>
      <rPr>
        <b/>
        <sz val="26"/>
        <color theme="1"/>
        <rFont val="Calibri"/>
        <family val="2"/>
        <scheme val="minor"/>
      </rPr>
      <t>JUAN CARLOS RAMIREZ MEJIA</t>
    </r>
  </si>
  <si>
    <t xml:space="preserve">          Secretario de Seguridad Aérea</t>
  </si>
  <si>
    <t>Proyecto: Yezmin Martínez - SSA</t>
  </si>
  <si>
    <t xml:space="preserve">AERONAUTICA CIVIL
Cronogramas de Inversión
Dependencia: </t>
  </si>
  <si>
    <t xml:space="preserve">AERONAUTICA CIVIL
Cronogramas de Inversión 2017
Dependencia:DIRECCION TELECOMUNICACIONES </t>
  </si>
  <si>
    <t>SEGUIMIENTO   31  DE  MARZO  DE 2017</t>
  </si>
  <si>
    <t>CUMPLIMIENTO  ACTIVIDADES</t>
  </si>
  <si>
    <t xml:space="preserve">DETALLE  DE AVANCE  </t>
  </si>
  <si>
    <t xml:space="preserve">OBSERVACIONES </t>
  </si>
  <si>
    <t>2403´06001ADQUISICION DE EQUIPOS DEL PLAN NACIONAL DE AERONAVEGACION A NIVEL NACIONAL</t>
  </si>
  <si>
    <t>ACTIV. 1-
ADQUISICION, INSTALACION Y PUESTA EN SERVICIO DE SISTEMA ILS.PEREIRA.</t>
  </si>
  <si>
    <t>PEREIRA</t>
  </si>
  <si>
    <t>abril de 2017</t>
  </si>
  <si>
    <t>mayo de 2017</t>
  </si>
  <si>
    <t>agosto de 2017</t>
  </si>
  <si>
    <t>septiembre de 2017</t>
  </si>
  <si>
    <t>julio de 2018</t>
  </si>
  <si>
    <t xml:space="preserve">VF.Estan en trámite </t>
  </si>
  <si>
    <t>ACTIV. 1-
ADQUISICION, INSTALACION Y PUESTA EN SERVICIO DE SISTEMA ILS CAT III  EL DORADO PISTA NORTE. .</t>
  </si>
  <si>
    <t>DORADO PISTA NORTE</t>
  </si>
  <si>
    <t xml:space="preserve"> julio de 2018</t>
  </si>
  <si>
    <t>ACTIV.-1-
ADQUISICION, INSTALACION Y PUESTA EN SERVICIO DE SISTEMA ILS GP PASTO. VF</t>
  </si>
  <si>
    <t>PASTO</t>
  </si>
  <si>
    <t>N/A</t>
  </si>
  <si>
    <t>enero de 2017</t>
  </si>
  <si>
    <t>En ejecucion</t>
  </si>
  <si>
    <t>24 de octubre de 2017</t>
  </si>
  <si>
    <t>VIGENCIA  FUTURAS EN  EJECUCION</t>
  </si>
  <si>
    <t xml:space="preserve">ACTIV.-3-
ADQUISICION, INSTALACION Y PUESTA EN SERVICIO SISTEMA DVOR/DME.CAREPA </t>
  </si>
  <si>
    <t>CAREPA</t>
  </si>
  <si>
    <t>ACTIV.1-
ADQUISICION, INSTALACION Y PUESTA EN SERVICIO DE SISTEMA ILS CARTAGENA</t>
  </si>
  <si>
    <t>CARTAGENA</t>
  </si>
  <si>
    <t>ACTIV-7
GASTOS GENERALES: PAGOS DEDUCIBLES SINIESTROS, AJUSTES DE IVA y TRM</t>
  </si>
  <si>
    <t>GESTION GENERAL</t>
  </si>
  <si>
    <t>julio de 2017</t>
  </si>
  <si>
    <t>Estos recursos se dejan disponible para cancelar los deducibles de los seguros</t>
  </si>
  <si>
    <t>2403'06006 ADQUISICION SERVICIO RED INTEGRADA DE MICROONDAS, CANALES TELEFONICOS Y TELEGRAFICOS NIVEL NACIONAL</t>
  </si>
  <si>
    <t>ACTIV-1.-
PRESTACIÓN DEL SERVICIO DE FIBRA ÓPTICA</t>
  </si>
  <si>
    <t>SAN ANDRES</t>
  </si>
  <si>
    <t xml:space="preserve"> febrero de 2017</t>
  </si>
  <si>
    <t>31 de diciembre 2017</t>
  </si>
  <si>
    <t>Se giro   el  pago  correspondiente  al  servicio</t>
  </si>
  <si>
    <t>ACTIV-1.-
CANALES DE COMUNICACIÓN</t>
  </si>
  <si>
    <t>iniciando ejecución</t>
  </si>
  <si>
    <t>junio de 2018</t>
  </si>
  <si>
    <t>En ejecución contrato 16000309 H3 SUSCRITO CON CONEXION AERONAUTICA CIVIL 2016 ANDI-ENT SAS</t>
  </si>
  <si>
    <t>febrero de 2017</t>
  </si>
  <si>
    <t>ACTIV-2.-
SEGMENTO ESPACIAL</t>
  </si>
  <si>
    <t xml:space="preserve"> 30 de diciembre 2016</t>
  </si>
  <si>
    <t>31 de diciembre de 2017</t>
  </si>
  <si>
    <t>Esta en proceso de adjudicación a mediados de Abril.</t>
  </si>
  <si>
    <t>Se cancelo la suma correspondiente a $48.407.000, los recursos reastantes se utilizaron para  cancelar servicio VSAT (18 días)</t>
  </si>
  <si>
    <t>ACTIV-3.-
REDDIG II (OACI)</t>
  </si>
  <si>
    <t xml:space="preserve">Se Cancelo el compromiso por menor valor ($137,559,027) los recursos restantes se utilizaron para cancelar el pago a los compromisos con la OACI. </t>
  </si>
  <si>
    <t>ACTIV-4-
MINTIC - UTILIZACIÓN DEL ESPECTRO RADIOELECTRICO</t>
  </si>
  <si>
    <t xml:space="preserve"> marzo de 2017</t>
  </si>
  <si>
    <t>ES UN UNICO PAGO ANUAL  AL MINISTERIO DE TECNOLOGIAS DE LA INFORMACIÓN Y LAS COMUNICACIONES (MINTIC) POR USO DEL ESPECTRO RADIOELÉCTRICO</t>
  </si>
  <si>
    <t>ACTIV.-5
PROYECTOS Y ASESORIAS DE LA OACI</t>
  </si>
  <si>
    <t>SE CANCELOA LA OACI,  EL SERVICIO DE ASISTENCIA DURANTE EL PROCESO DE INSTALACION Y PUESTA EN FUNCIONAMIENTO Y GESTION DE UNA REDDIG II</t>
  </si>
  <si>
    <t>ACTIV-6.-
ARRENDAMIENTO ESPACIOS Y ENERGIA CERROS RTVC</t>
  </si>
  <si>
    <t>31 de julio de 2018</t>
  </si>
  <si>
    <t>SE CANCELO A RADIO TELEVISION NACIONAL DE COLOMBIA RTVC
ARRENDAMIENTO DE ESPACIOS PARA ALOJAMIENTO DE EQUIPOS Y SUMINISTRO DE ENERGÍA</t>
  </si>
  <si>
    <t>2403'060013 ADQUISICION DE EQUIPOS PARA REDES DE TELECOMUNICACIONES</t>
  </si>
  <si>
    <t>ACTIV-1.-
RADIOENLACES DIGITALES (6)</t>
  </si>
  <si>
    <t xml:space="preserve"> junio de 2017</t>
  </si>
  <si>
    <t xml:space="preserve"> julio de 2017</t>
  </si>
  <si>
    <t>ACTIV-2.-ADQUISICION, INSTALACION Y PUESTA EN SERVICIO DE EQUIPOS DE COMUNICACIONES PARA TORRES DE CONTROL Y CENTRO DE CONTROL (VCCS (4)</t>
  </si>
  <si>
    <t>Cerró el 30 de marzo, se estan avaluando las ofertas  adjudicar en Abril.</t>
  </si>
  <si>
    <t>ACTIV-3.-ADQUISICION, INSTALACION Y PUESTA EN SERVICIO DE SISTEMAS DE GRABACION DE COMUNICACIONES DE LAS DEPENDENCIAS  ATC
GRABADORAS MULTICANAL PARA ATC (14)</t>
  </si>
  <si>
    <t>ACTIV-6.-ADQUISICION, INSTALACION Y PUESTA EN SERVICIO DE EQUIPOS TERMINALES Y COMPLEMENTARIOS PARA LA RED DE MENSAJERIA AERONAUTICA AMHS</t>
  </si>
  <si>
    <t>ACTIV-9.-ADQUISICION, INSTALACION Y PUESTA EN SERVICIO DE EQUIPOS MULTIPLEXORES PARA LA RED DE TELECOMUNICACIONES AERONAUTICA (ATN) MULTIPLEXORES</t>
  </si>
  <si>
    <t>ACTIV-10.-ADQUISICION, INSTALACION Y PUESTA EN SERVICIO DE EQUIPOS Y ACCESORIOS PARA LA RED DE TELECOMUNICACIONES AERONAUTICAS (WAN Y LAN)</t>
  </si>
  <si>
    <t>2403'060023 ADQUISICION EQUIPOS Y SISTEMAS AERONAUTICOS Y AEROPORTUARIOS AEROPUERTO ELDORADO</t>
  </si>
  <si>
    <t>ACTIV-3
ADQUISICIÓN, INSTALACIÓN Y PUESTA EN SERVICIO DE SISTEMAS EQUIPOS DE COMUNICACIONES-BANCO DE NOTAM</t>
  </si>
  <si>
    <t xml:space="preserve"> mayo de 2017</t>
  </si>
  <si>
    <t xml:space="preserve"> septiembre de 2017</t>
  </si>
  <si>
    <t>Este proyecto tiene un costo aprox de QUINCE MIL MILLONES.
ACTUALMENTE SE CUENTA EN EL RUBRO CON $1.800, MILLONES POR LO QUE SE DEBE INICIAR LA  JUSTIFICACION DEL TRASLADO DE RECURSOS POR $2.800.000.000 DEL RUBRO 24030600-16 PARA SOPORTAR EL VALOR DE LA PRESENTE VIGENCIA E INICIAR EL TRAMITE DE SOLICITUD DE VF.</t>
  </si>
  <si>
    <t>ACTIV-8.-MANTENIMIENTO DE EQUIPOS Y SISTEMAS AERONÁUTICOS Y AEROPORTUARIOS INCLUYE ADQUISICIÓN DE ELEMENTOS, INSUMOS Y REPUESTOS</t>
  </si>
  <si>
    <t>marzo de 2017</t>
  </si>
  <si>
    <t>2403'060011 ADQUISICION DE EQUIPOS Y SISTEMAS DE ENERGIA SOLAR Y COMERCIAL A NIVEL NACIONAL</t>
  </si>
  <si>
    <t>ACTIV-1
ADQUISICION, INSTALACION, CALIBRACION, PRUEBA Y PUESTA EN FUNCIONAMIENTO SISTEMAS UPS, CARGADORES DE BATERIA, RECTIFICADORES Y/O REACONDICIONAMIENTO.</t>
  </si>
  <si>
    <t>ACTIV-2.-
ADQUISICION, INSTALACION, CALIBRACION,  PRUEBA Y PUESTA EN FUNCIONAMIENTO DE GRUPOS ELECTROGENOS Y COMPLEMENTARIOS (INCLUYE OBRAS CIVILES) NIVEL NACIONAL.</t>
  </si>
  <si>
    <t>MANIZALES, PARICUICA, LA CASONA, SARAVENA, SEVILLANO, BUENAVENTURA, OCAÑA, PUERTO CARREÑO</t>
  </si>
  <si>
    <t>junio de 2017</t>
  </si>
  <si>
    <t>Agosto de 2017</t>
  </si>
  <si>
    <t>octubre de 2017</t>
  </si>
  <si>
    <t>diciembre de 2017</t>
  </si>
  <si>
    <t>ACTIV-3.
ADQUISICION, INSTALACION, CALIBRACION, PRUEBA Y PUESTA EN FUNCIONAMIENTO DE EQUIPOS Y SUBESTACIONES ELECTRICAS Y COMPLEMENTARIOS.</t>
  </si>
  <si>
    <t>SAN ANDRES Y BARRANQUILLA (VF)</t>
  </si>
  <si>
    <t>31 de diciembre de 2016</t>
  </si>
  <si>
    <t>31 de octubre de 2017</t>
  </si>
  <si>
    <t>VIGENCIA  FUTURA  EN  EJECUCION ,  CONTRATO 16000512 H2 ADJUDICADO EN DICIEMBRE A DISICO- EN JECUCION</t>
  </si>
  <si>
    <t>ACTIV-7
 GASTOS GENERALES: PAGOS DEDUCIBLES SINIESTROS, AJUSTES DE IVA y TRM.</t>
  </si>
  <si>
    <t>TRINIDAD-CASANARE</t>
  </si>
  <si>
    <t>Junio de 2017</t>
  </si>
  <si>
    <t>SE CANCELO EL DEDUCIBLE CORRESPONDIENTE AL SINIESTRO DEL TRANSFORMADOR DEL AEROPUERTO TRINIDAD-CASANARE</t>
  </si>
  <si>
    <t>2403060017 ADQUISICION EQUIPOS Y REPUESTOS PARA SISTEMAS AEROPORTUARIOS NIVEL NACIONAL</t>
  </si>
  <si>
    <t>ADQUISICION, INSTALACION, CALIBRACION, PRUEBA Y PUESTA EN SERVICIO DE EQUIPOS Y SISTEMAS AEROPORTUARIOS.</t>
  </si>
  <si>
    <t>ANE - AEROPUERTO NEIVA</t>
  </si>
  <si>
    <t>PROYECTO EN REVISION DE PLIEGOS YA CUENTA CON CDP</t>
  </si>
  <si>
    <t>ACTIV-3
ADQUISICION, INSTALACION, CALIBRACION, PRUEBA Y PUESTA EN SERVICIO DE EQUIPOS Y SISTEMAS AEROPORTUARIOS.</t>
  </si>
  <si>
    <t>RIONEGRO</t>
  </si>
  <si>
    <t>2 de mayo de 2017</t>
  </si>
  <si>
    <t>ESTE PROYECTO FUE DESFINANCIADO, LOS RECURSOS SE DESTINARON PARA ADQURIRI BANDAS DE EQUIPAJE IBAGUE, YOPAL Y PASTO, POR LO CUAL REQUIERE TRAMITE DE VIGENCIAS FUTURAS.</t>
  </si>
  <si>
    <t>Anexa  Justificacion  tecnica,  Se  solicita  reprogramacion de  metas  RP  para  31/10/207- del  total  programado  de  7000 millones  se  redistribuyeron  entre  otras   actividades  dentro  del  mismo  proyecto.</t>
  </si>
  <si>
    <t>ACTIV-3.-
ADQUISICION, INSTALACION, CALIBRACION, PRUEBA Y PUESTA EN SERVICIO DE EQUIPOS Y SISTEMAS AEROPORTUARIOS.</t>
  </si>
  <si>
    <t>IBAGUE</t>
  </si>
  <si>
    <t>LOS PLIEGOS ESTAN PUBLICADOS, EL PROCESO CIERRA EL 5 DE ABRIL Y TIENE PREVISTO ADJUDICAR EL 28 DE ABRIL.</t>
  </si>
  <si>
    <t>PASTO-YOPAL</t>
  </si>
  <si>
    <t>EN ELABORACION DE STUDIOS PREVIOS</t>
  </si>
  <si>
    <t>ACTIV-5.-ADQUISICION, INSTALACION, CALIBRACION, PRUEBA Y PUESTA EN SERVICIO DE LUCES PAPI</t>
  </si>
  <si>
    <t>Se habia previsto publicar en marzxo bajo la modalidad de Licitación pública, sin emabrgo se esta esperando la respuesta por parte de la firma oferente, respecto a los derechos de Autor del Software. Si el oferente tiene los derechos de Autor registrados en Min interior se debrá cambiar la modalidad de contratación por CD.</t>
  </si>
  <si>
    <t>2403'60021 REPOSICION Y MANTENIMIENTO PARQUE AUTOMOTOR PARA LA OPERACIÓN DE LA INFRAESTRUCTURA AERONAUTICA Y AEROPORTUARIA</t>
  </si>
  <si>
    <t>ACTIV-1.-
REPOSICION PARQUE AUTOMOTOR PARA LA OPERACIÓN AERONAUTICA Y AEROPORTUARIA
ADQUISICION VEHICULOS</t>
  </si>
  <si>
    <t>31 de agosto de 2017</t>
  </si>
  <si>
    <t>2403'060012 ADQUISICION DE EQUIPOS Y SISTEMAS PARA LA RED METEOROLOGICA AERONAUTICA</t>
  </si>
  <si>
    <t>ACTIV-1.-ADQUISICION, INSTALACION, INTEGRACIÓN Y PUESTA EN FUNCIONAMIENTO EMAS, EQUIPOS DIRECCION Y VELOCIDAD VIENTO, EQUIPOS MEDIDOR ALCANCE VISUAL PISTA, EQUIPO MEDIDOR ALTURA NUBES, BAROMETRO DIGITAL A NIVEL NAL
SISTEMAS AWOS CAT III</t>
  </si>
  <si>
    <t>Armenia, Medellín, Riohacha, Valledupar, Pasto</t>
  </si>
  <si>
    <t xml:space="preserve">LOS PREPLIEGOS ESTAN PUBLICADOS,  EL 18 DE ABRIL SE HACE LA APERTURA DEL PROCESO , CIERRA EL 2 DE MAYO Y PREVISTO ADJUDICAR EL 28 DE MAYO. </t>
  </si>
  <si>
    <t>2403'06003 AMPLIACION RED DE RADARES A NIVEL NACIONAL</t>
  </si>
  <si>
    <t>ACTIV.-1-
ADQUISICION, INSTALACION Y PUESTA EN SERVICIO SALAS DE VIGILANCIA Y/O CENTROS DE CONTROL DE AREA (INCLUYE OBRAS CIVILES).
POSICIONES REMOTAS DEL CENTRO DE CONTROL BOGOTA Y SALAS DE VIGILANCIA NIVEL NACIONAL</t>
  </si>
  <si>
    <t xml:space="preserve">GIRARDOT, BARRANCABERMEJA, POPAYÁN, ARAUCA, QUIBDÓ, IBAGUÉ, FLORENCIA, PASTO &amp; APIAY.
</t>
  </si>
  <si>
    <t>PENDIENTE POR INCLUIR</t>
  </si>
  <si>
    <t>POR DEFINIR REALIZACION DE ESTE PROYECTO O DESTINACION DE RECURSOS</t>
  </si>
  <si>
    <t xml:space="preserve">ACTIV-2.-
ACTUALIZACIÓN, INSTALACIÓN Y PUESTA EN FUNCIONAMIENTO DE SISTEMAS DE VIGILANCIA AERONÁUTICA CABEZA RADAR  (VF) </t>
  </si>
  <si>
    <t>CARIMAGUA</t>
  </si>
  <si>
    <t>VIGENCIA   FUTURA,  CONTRATO 15000346 OK VF-INGENIERIA Y TELEMATICA G &amp; C S A S- EN EJECUCION</t>
  </si>
  <si>
    <t xml:space="preserve">ACTIV-3.-
ADQUISICION, INSTALACION Y PUESTA EN SERVICIO SISTEMAS DE MULTILATERACION Y/O ADS-B (VIGILANCIA DEPENDIENTE AUTOMATICA)
ADQUISICIÓN INSTALACION Y PUESTA EN FUNCIONAMIENTO ESTACION ADSB- </t>
  </si>
  <si>
    <t>ARARACUARA, LETICIA, BAHÍA MÁLAGA, BAHÍA SOLANO, PUERTO CARREÑO &amp; PUERTO INÍRIDA.</t>
  </si>
  <si>
    <t>abril de 2018</t>
  </si>
  <si>
    <t>2403'060016 MANTENIMIENTO Y CONSERVACION DEL SISTEMAS DE TELECOMUNICACIONES Y AYUDAS A LA NAVEGACION AEREA A NIVEL NACIONAL</t>
  </si>
  <si>
    <t>ACTIV-1.-
MANTENIMIENTO, CONSERVACION Y ACTUALIZACION DE LOS SISTEMAS DE VIGILANCIA AERONAUTICA.
ADQUISICIÓN DE REPUESTOS PARA SENSORES DE VIGILANCIA AERONAUTICA</t>
  </si>
  <si>
    <t>ACTIV-2.-
MANTENIMIENTO, CONSERVACION Y ACTUALIZACION DE LOS SISTEMAS DE COMUNICACIONES.
MANTENIMIENTO DEL SISTEMA VCCS FREQUENTIS</t>
  </si>
  <si>
    <t>SE TIENE PREVISTO EL TRASLADO DE $1.000.000.000 PARA FINANCIAR BANCO DE NOTAM</t>
  </si>
  <si>
    <t>ACTIV-2.-MANTENIMIENTO, CONSERVACION Y ACTUALIZACION DE LOS SISTEMAS DE COMUNICACIONES.
MANTENIMIENTO TORRES AUTOSOPORTADAS</t>
  </si>
  <si>
    <t>ACTIV-2.-
MANTENIMIENTO, CONSERVACION Y ACTUALIZACION DE LOS SISTEMAS DE COMUNICACIONES.</t>
  </si>
  <si>
    <t xml:space="preserve">ACTIV-3.-MANTENIMIENTO, CONSERVACION Y ACTUALIZACION DE LOS SISTEMAS DE RADIOAYUDAS.
</t>
  </si>
  <si>
    <t>ACTIV-3
ADQUISICION, INSTALACION Y PUESTA EN SERVICIO DE SISTEMAS REMOTOS DE RADIOAYUDAS VOR/DME SOACHA</t>
  </si>
  <si>
    <t>SOACHA</t>
  </si>
  <si>
    <t xml:space="preserve">ACTIV.-3-
ADQUISICION, INSTALACION Y PUESTA EN SERVICIO DE SISTEMAS REMOTOS DE RADIOAYUDAS VOR/DME  ELROSAL. </t>
  </si>
  <si>
    <t>ELROSAL</t>
  </si>
  <si>
    <t>ACTIV-4.-MANTENIMIENTO, CONSERVACION Y ACTUALIZACION DE LOS SISTEMAS DE ENERGIA Y SISTEMAS COMPLEMENTARIOS.</t>
  </si>
  <si>
    <t>ACTIV-5-1.-MANTENIMIENTO DE VEHICULO.</t>
  </si>
  <si>
    <t xml:space="preserve">ACTIV-5-2.-CONTRATAR LA ADQUISICION DE COMBUSTIBLE TIPO ACPM PARA EL FUNCIONAMIENTO DE LOS GRUPOS ELECTROGENOS INSTALADOS EN LAS SUBESTACIONESN ELECTRICAS AERONAUTICAS DE ARARACUARA </t>
  </si>
  <si>
    <t>ARARACURA</t>
  </si>
  <si>
    <t>ACTIV-5-2.-CONTRATAR LA ADQUISICION DE COMBUSTIBLE TIPO ACPM PARA EL FUNCIONAMIENTO DE LOS GRUPOS ELECTROGENOS INSTALADOS EN LAS SUBESTACIONESN ELECTRICAS AERONAUTICAS DELETICIA</t>
  </si>
  <si>
    <t>LETICIA</t>
  </si>
  <si>
    <t>ASC - SAN VICENTE CAGUAN</t>
  </si>
  <si>
    <t>APL - PUERTO LEGUIZAMO</t>
  </si>
  <si>
    <t xml:space="preserve">ACTIV-5-2.-ADQUISICION DE COMBUSTIBLE. NIVEL CENTRAL </t>
  </si>
  <si>
    <t>ACTIV-5-3.-GASTOS DE TRANSPORTE DE EQUIPOS, REPUESTOS, ACCESORIOS  Y PERSONAL, NECESARIOS PARA REALIZAR LABORES DE MANTENIMIENTO Y/O INSTALACION DE SISTEMAS DE TELECOMUNICACIONES Y AYUDAS A LA NAVEGACION AEREA.</t>
  </si>
  <si>
    <t>ACTIV-5-5.-ADQUISICION ELEMENTOS DE CONSUMO PARA IMPRESIÓN EN SISTEMAS F.D.P. Y TERMINALES I.A.T.</t>
  </si>
  <si>
    <t>ACTIV-9.-MANTENIMIENTO, CONSERVACION Y ACTUALIZACION DE LOS SISTEMAS DE METEOROLOGIA</t>
  </si>
  <si>
    <t>LOS PLIEGOS ESTAN PUBLICADOS, CIERRA EL 17 DE ABRIL Y PREVISTO ADJUDICAR EL 26 DE ABRIL DE 2017</t>
  </si>
  <si>
    <t>ACTIV-5-4.-ADQUISICION LLANTAS</t>
  </si>
  <si>
    <t>ACTIV-10.-ADQUISICION DE REPUESTOS Y HERRAMIENTAS, PARA EL MANTENIMIENTO DE LOS SISTEMAS DE TELECOMUNICACIONES Y AYUDAS A LA NAVEGACION AEREA</t>
  </si>
  <si>
    <t>EL 28 DE MARZO FUE ADJUDICADO POR ITEM A INDRA Y RAPIDEXXUS, EN ELABORACION CONTRATO.</t>
  </si>
  <si>
    <t>SE TIENE PREVISTO EL TRASLADO DE ESTOS RECURSOS  PARA FINANCIAR BANCO DE NOTAM</t>
  </si>
  <si>
    <t>ACTIV-11.-DESMONTE, TRASLADO, INSTALACION, PRUEBA Y PUESTA EN FUNCIONAMIENTO PARA EQUIPOS DE COMUNICACIONES, VIGILANCIA AERONAUTICA, RADIOAYUDAS, METEREOLOGIA Y AYUDAS VISUALES ENERGIA</t>
  </si>
  <si>
    <t>2403´060015MANTENIMIENTO Y CONSERVIACION DE EQUIPOS Y SISTEMAS AEROPORTUARIOS A NIVEL NACIONAL</t>
  </si>
  <si>
    <t>MANTENIMIENTO PREVENTIVO Y CORRECTIVO DE EQUIPOS Y SISTEMAS ELECTRICOS Y MECANICOS (ASCENSORES, AIRES ACONDICIONADOS,ESCALERAS ELECTRICAS, EQUIPOS HIDRONEUMATICOS, BANDAS DE EQUIPAJE, PUENTES DE ABORDAJE, MASTILES, SUBESTACIONES ELECTRICAS Y OTROS)</t>
  </si>
  <si>
    <t>UAEAC GESTION GENERAL</t>
  </si>
  <si>
    <t>ADQUISICION BOMBILLERA PARA AEROPUERTOS ASOCIADOS CON LA OPERACIÓN AEREA.</t>
  </si>
  <si>
    <t>ADQUISICION DE RESPUESTOS, ELEMENTOS, MATERIALES E INSUMOS PARA EL MANTENIMIENTO MECANICO Y ELECTRICO.</t>
  </si>
  <si>
    <t>MANTENIMIENTO EQUIPOS COMPLEMENTARIOS PARA LA OPERACIÓN AEROPORTUARIA.</t>
  </si>
  <si>
    <t>ADQUISICION DE HERRAMIENTAS, PARA MANTENIMIENTO DE EQUIPOS, SISTEMAS MECANICOS Y ELECTRICOS.</t>
  </si>
  <si>
    <t>ASA - SAN ANDRES</t>
  </si>
  <si>
    <t>SE REALIZO LA ADICION AL CONTRATO EXISTENTESUSCRITO EN LA VIGENCIA 2016,.</t>
  </si>
  <si>
    <t>TOTAL  CUMPLIMIENTO  PRIMER  TRIMESTRE</t>
  </si>
  <si>
    <t>NOTA (*): SEÑALE EL OBJETO DEL PROCESO, POR EJEMPLO, ADECUACIÓN INSTALACIONES ADMINISTRATIVAS ó RENOVACIÓN DE LICENCIAS TECNOLÓGICAS ó ADQUISICIÓN EQUIPO DE TIERRA PARA EL SISTEMA DE INSPECCIÓN EN VUELO</t>
  </si>
  <si>
    <t>TOTAL ACTIVIDADES</t>
  </si>
  <si>
    <t>PRESUPUESTO  ASIGNADO</t>
  </si>
  <si>
    <t>24030600-16</t>
  </si>
  <si>
    <t>META</t>
  </si>
  <si>
    <t xml:space="preserve">CUMPLIMIENTO  EJECUCION </t>
  </si>
  <si>
    <t>24030600-15</t>
  </si>
  <si>
    <t xml:space="preserve">TOTAL   NIVEL  CENTRAL </t>
  </si>
  <si>
    <t xml:space="preserve">TOTAL  REGIONALES </t>
  </si>
  <si>
    <t xml:space="preserve">TOTAL  </t>
  </si>
  <si>
    <t>TOTAL</t>
  </si>
  <si>
    <t>AERONAUTICA CIVIL
Cronogramas de Inversión
Dependencia: DIRECCION DE  INFORMATICA</t>
  </si>
  <si>
    <t xml:space="preserve">Observaciones </t>
  </si>
  <si>
    <t>SEGUIMIENTO   A 31 DE  MARZO DE 2017</t>
  </si>
  <si>
    <t>SI, NO o No Aplica (En ejecución por vía VF autorizada año inm anterior</t>
  </si>
  <si>
    <t xml:space="preserve">Fecha estimada de radicación en la Dirección Administrativa </t>
  </si>
  <si>
    <t>Fecha de publicación pliegos definitivos</t>
  </si>
  <si>
    <t xml:space="preserve">Fecha de adjudicación con Registro Presupuestal </t>
  </si>
  <si>
    <t xml:space="preserve">CUMPLIMIENTO  ACTIVIDADES </t>
  </si>
  <si>
    <t xml:space="preserve">DETALLE  DE AVANCE </t>
  </si>
  <si>
    <t>OBSERVACIONES ( AJUSTES SOLICITADOS  POR AREA)</t>
  </si>
  <si>
    <t>213608018 ADQUISICION DE SISTEMAS Y SERVICIOS INFORMATICOS PARA EL PLAN NACIONAL DE INFORMATICA.</t>
  </si>
  <si>
    <t>Adquisición, instalación y puesta en funcionamiento de Servidores  (Renovación tecnológica de servidores ESX que conforman el entorno de virtualización Vmware</t>
  </si>
  <si>
    <t xml:space="preserve">Adquisición, configuración, instalación, migración de la configuración. </t>
  </si>
  <si>
    <t>PRIMER TRIMESTRE: Se terminan los estudios preliminares de mercado y definición detallada  de especificaciones técnicas minimas en detalle para el hardware y servicios a adquirir. Con base a lo anterior se actualizan  los estudios de costos, encontrándose que el presupuesto inicialmente asignado no es suficiente por lo que se solicita  traslado presupuestal interno entre actividades del proyecto de inversión, el cual está para aprobación del Secretario General.</t>
  </si>
  <si>
    <t>SE REQUIERE AJUSTAR EL VALOR ASIGNADO AL PROYECTO DEJANDOLO CON $ 907.916.253.
Es decir financiar la actividad con $ 257.816.253 provenientes del presupuesto de los proyectos: Adquisición de transacciones y consultas a la base de datos RNEC ($100.000.000) +  Proyecto de adquisición de correo electrónico certificado  (70.000.000), que no se ejecutarán + El saldo sobrante del proyecto de Seguriad de la Información($67.409.854) + Saldo por redefinicion para el sistema academico CEA ($29.406.399).</t>
  </si>
  <si>
    <t>Adquisición de Licencias de software</t>
  </si>
  <si>
    <t>Adquisición de licencias de software:  Microsoft; Maximo IBM; Google; Adobe</t>
  </si>
  <si>
    <t>PRIMER TRIMESTRE: Se adelanta la adquisición de licencias de  Software Microsoft (Office 365 y Project) cubriendo las necesidades y suministrando a la totalidad de usuarios de estas herramientas para el desarrollo de sus funciones. Se adelantan estudios previos para lo relacionado con Maximo IBM, y Adobe.</t>
  </si>
  <si>
    <t>Adjudicado  licencias de  Software Microsoft (Office 365 y Project) cubriendo las necesidades y suministrando a la totalidad de usuarios de estas herramientas para el desarrollo de sus funciones.  Pendientes de radicacion licencias IBM maximo,Adobe.</t>
  </si>
  <si>
    <t>Adquisición, instalación y puesta en funcionamiento de una estructura de cableado local que soporte mayor capacidad para las diferentes áreas de la Entidad (Nivel Central - CEA - CGAC, aeropuertos de Aguachica, Chaparral, Condoto, Nuqui, Paipa, Pitalito, Tolú y Villagarzón)</t>
  </si>
  <si>
    <t>Actualización y mejora de categoría del cableado actual, trabajo de instalación, certificación de puntos de red, canaletas, etc.</t>
  </si>
  <si>
    <t>NA</t>
  </si>
  <si>
    <t xml:space="preserve">PRIMER TRIMESTRE: Se comienza el levantamiento de información en los diferentes aeropuertos  para conformar en detalle las especificaciones técnicas definitivas del proyecto. </t>
  </si>
  <si>
    <t>Se ha avanzado en levantamiento de la informacion para la elaboracion de los estudiios previos. (Base Aeropuertos propuestos y nivel central). - Pondera el avance 77%</t>
  </si>
  <si>
    <t>Vigencia Futura: Solución de Servicios Integrados de Impresión administrada para Nivel Central y las Direcciones regionales.</t>
  </si>
  <si>
    <t>Proyecto con VF hasta el 2018. 
Pagos mes vencido, acorde a los consumos de impresión de la Entidad.</t>
  </si>
  <si>
    <t>PROYECTO EN EJECUCION ATRAE VIGENCIAS FUTURAS 2015</t>
  </si>
  <si>
    <t>Vigencia Futura: Adquisición de servicios de análisis, diagnóstico, definición y diseño de una arquitectura empresarial en la gestión de tecnologías de la información de la Entidad</t>
  </si>
  <si>
    <t>Tiempo total del contrato 8 meses. Inicio primeros dias de Enero de 2017.  Pagos parciales acorde a entregables de las fases establecidas.</t>
  </si>
  <si>
    <t>PROYECTO EN EJECUCION TRAE VIGENCIAS FUTURAS 2016</t>
  </si>
  <si>
    <t>Adquisición, implementación y puesta en funcionamiento de aplicaciones auxiliares o complementarias para apoyar los procesos no contemplados en el SIIF Nación.</t>
  </si>
  <si>
    <t xml:space="preserve">Se solicitarán VF el 15 de marzo de 2017. Los 700 millones son para la vigencia 2017 y queda pendiente según aprobación de las VF el ppto para el 2018.  </t>
  </si>
  <si>
    <r>
      <t>Actividades realizadas: Ajustes a requerimientos de Almacén y Activos Fijos muebles, revisión con la Dirección Administrativa del avance para utilización SECOP II e impacto al Proyecto, revisión y ajustes a especficaciones técnicas de Facturación y Cuentas por Cobrar.
Dado el requerimiento de la Dirección Financiera (documento</t>
    </r>
    <r>
      <rPr>
        <sz val="11"/>
        <color rgb="FFFF0000"/>
        <rFont val="Calibri"/>
        <family val="2"/>
        <scheme val="minor"/>
      </rPr>
      <t xml:space="preserve"> 2017006272</t>
    </r>
    <r>
      <rPr>
        <sz val="11"/>
        <color theme="1"/>
        <rFont val="Calibri"/>
        <family val="2"/>
        <scheme val="minor"/>
      </rPr>
      <t>), se evaluaron y definieron otras alternativas diferentes enfocadas a la reimplementación del actual software de JDEdwards o la implementación de una nueva versión.</t>
    </r>
  </si>
  <si>
    <t>Ajustes: No se realizará trámites de VF
Cambios al Cronograma:
Estudios previos: 02/05/2017
Radicación en ADM: 15/05/2017
Publicación Definitivos: 15/06/2017
Registro Presupuestal: 04/07/2017
Inicio: 19/07/2017
Final: 22/12/2017</t>
  </si>
  <si>
    <t>Adquisición de solución de correo electrónico certificado.</t>
  </si>
  <si>
    <t>Dar continuidad al servicio de correo electrónico certificado utilizado  por parte de la oficina de Transporte Aéreo para el envío de notificaciones electrónicas a  empresas aeronáuticas y aerolíneas.</t>
  </si>
  <si>
    <t>PRIMER TRIMESTRE: Teniendo en cuenta la cantidad (bolsa de correos electrónicos) aun existentes, y sul nivel de consumo por parte del área usuaria, se considera son suficientes para proveer el servicio por un tiempo mayor que puede cubrir toda la vigencia 2017. Se estima no ejecutar este proyecto, se utilizará el presupuesto asignado para financiar el proyecto de adquisición de servidores.</t>
  </si>
  <si>
    <t>El presupuesto de este proyecto $ 70.000.000 se debe asignar para financiar el proyecto de Adquisición de Servidores.</t>
  </si>
  <si>
    <t>Adquisición, instalación y puesta en funcionamiento de soluciones informática para tratamiento de PQRD de la Entidad.</t>
  </si>
  <si>
    <t xml:space="preserve">Depende de la necesidades expuestas por el Grupo de Atención al Ciudadano y Archivo de acuerdo al desarrollo de las PQRSD que se encuentra en la política de GEL. </t>
  </si>
  <si>
    <t>PRIMER TRIMESTRE: Se adelantan estudios preliminares de mercado y definición detallada  de especificaciones técnicas para la solución requerida.</t>
  </si>
  <si>
    <t>Teniendo en cuenta  el estado actual de los estudios previos y los tiempos de contratación se solicita modificar las fechas así:
Radicación en administrativa 15/05/2017
Publicación Definitivos 15/06/2017
Registro Presupuestal:  01/07/2017
Inicio: 15/07/2017
Finalización: 15/12/2017        Pondera el avance 80%</t>
  </si>
  <si>
    <t>Migración de los servicios implementados en la plataforma de Google Earth Enterprise Server y Fusión a la plataforma ArcGIS</t>
  </si>
  <si>
    <t>Se compran licencias y se realiza migración a la nueva versión de la  actual solución existente en la Entidad.</t>
  </si>
  <si>
    <t xml:space="preserve">Se adelantan estudios previos y conforman especificaciones para determinar costos exactos. </t>
  </si>
  <si>
    <t>Pondera el avance 50%</t>
  </si>
  <si>
    <t>Adquisición, instalación y puesta en funcionamiento de una solución de software académico para el Centro de Estudios Aeronáuticos.</t>
  </si>
  <si>
    <t xml:space="preserve">Sistema de información acádémico, incluido E-learning para capacitaciones en línea. </t>
  </si>
  <si>
    <t xml:space="preserve">PRIMER TRIMESTRE: Se estudia la viabilidad de redefinir el alcance para decidir realizar o no el proceso de contratación, teniendo en cuenta que el área solicitante  ya cuenta con  una solución de software y tecnológica que cubre sus necesidades. </t>
  </si>
  <si>
    <t>Se utilizan $29.406.399 del presupuesto asignado a este proyecto para financiar el proyecto de Adquisición de Servidores que es prioritario.</t>
  </si>
  <si>
    <t>Adquisición de bolsa de transacciones de consultas a base de datos RNEC para verificación de Identidad Personal mediante huella dactilar</t>
  </si>
  <si>
    <t xml:space="preserve">GEL. Actualmente se tienen un numero de transacciones para cubrir el primer semestre de 2017. Este contrato es para cubrir el resto del año. </t>
  </si>
  <si>
    <t>PRIMER TRIMESTRE: Teniendo en cuenta la cantidad de transacciones aun existentes, y el nivel de consumo que de estas se ha detectado, se considera son suficientes para proveer el servicio por un tiempo mayor que puede cubrir toda la vigencia 2017. Se estima no ejecutar este proyecto, se utilizará el presupuesto asignado para financiar el proyecto de adquisición de servidores.</t>
  </si>
  <si>
    <t>El presupuesto de este proyecto $100.000.000 se debe asignar para financiar el proyecto de Adquisición de Servidores.</t>
  </si>
  <si>
    <t xml:space="preserve">Adquisición de la extensión de la suscripción actual del software de Coordinación de Slots de la Entidad. </t>
  </si>
  <si>
    <t>PRIMER TRIMESTRE: Se realizan los estudios previos de mercado y costos, se logra evidenciar que existe un unico proveedor exclusivo del software para Colombia, se realizará mediante contratación directa.</t>
  </si>
  <si>
    <t>Ya se encuentran terminados los estudios previos.</t>
  </si>
  <si>
    <t>Adquisición de servicios de seguridad de la información para Entidad.</t>
  </si>
  <si>
    <t xml:space="preserve">GEL. Modelo de gestión de seguridad de la información. Servicios de diagnóstico y planificación del Sistema de Gestión de Seguridad de la información -SGSI en la Entidad y su implementación para el proceso “Gestión de Servicios de Información Aeronáutica”.
</t>
  </si>
  <si>
    <r>
      <t xml:space="preserve">PRIMER TRIMESTRE: Estudios previos de mercado y costos realizados, proceso radicado en la </t>
    </r>
    <r>
      <rPr>
        <sz val="11"/>
        <color rgb="FFFF0000"/>
        <rFont val="Calibri"/>
        <family val="2"/>
        <scheme val="minor"/>
      </rPr>
      <t>Dirección Administrativa</t>
    </r>
    <r>
      <rPr>
        <sz val="11"/>
        <color theme="1"/>
        <rFont val="Calibri"/>
        <family val="2"/>
        <scheme val="minor"/>
      </rPr>
      <t xml:space="preserve">, se estructura pliegos borradores </t>
    </r>
    <r>
      <rPr>
        <u/>
        <sz val="11"/>
        <color rgb="FFFF0000"/>
        <rFont val="Calibri"/>
        <family val="2"/>
        <scheme val="minor"/>
      </rPr>
      <t>y se estima publicarlos en la primera semana de abril.</t>
    </r>
  </si>
  <si>
    <t>Luego de realizados los estudios previos y de costos el presupuesto oficial da $732.590.146 (CDP por este mismo valor), queda un saldo sobrante de $67.409.854 que se utilizará para financiar el proyecto de Adquisición de Servidores.</t>
  </si>
  <si>
    <t>Adquisición, instalación y puesta en funcionamiento de Equipos y Software para la Red de Datos (Equipos Switches para  algunos aeropuertos y Cambio del SWITCH CORE de Bogotá.</t>
  </si>
  <si>
    <t>Proceso de renovación tecnológica de equipos de red dealto impacto y prioridad para los servicios informáticos prestados y los futuros.</t>
  </si>
  <si>
    <t>PRIMER TRIMESTRE: Estudios previos de mercado y costos realizados.</t>
  </si>
  <si>
    <t>Vigencia Futura: Adquisición e implementación de los servicios de canales de comunicaciones para los sistemas de información.  (VF CONTINUIDAD CONTRATO ACTUAL Semestre I - 2017)</t>
  </si>
  <si>
    <t xml:space="preserve">Acuerdo macro de precios con CCE. 894 millones son ppto de la vigencia 2017. Pagos mensuales </t>
  </si>
  <si>
    <t>PROYECTO EN EJECUCION TRAE VIGENCIA FUTURA 2015</t>
  </si>
  <si>
    <t>Adquisición e implementación de los servicios de canales de comunicaciones para los sistemas de información.  (Nueva Contratación - Semestre II 2017)</t>
  </si>
  <si>
    <t xml:space="preserve">Se deben solicitar VF para el 2018 (julio) y debe empatar con el proyecto que se está ejecutando actualmente (proyecto anterior) </t>
  </si>
  <si>
    <t>PRIMER TRIMESTRE: Estudios previos realizados, se adelanta la estructuración de documentos para trámite de solicitud y aprobación de VF 2018. (Iniciara tramite VF en el segundo trimestre).</t>
  </si>
  <si>
    <r>
      <t>Adquisición, instalación y puesta en funcionamiento de Computadores (PC's y Portátiles)</t>
    </r>
    <r>
      <rPr>
        <sz val="11"/>
        <color rgb="FFFF0000"/>
        <rFont val="Calibri"/>
        <family val="2"/>
      </rPr>
      <t xml:space="preserve"> Ojo 1100  PCs y  50 portátiles</t>
    </r>
  </si>
  <si>
    <t xml:space="preserve">Sin recursos. </t>
  </si>
  <si>
    <t xml:space="preserve">Pendiente definir la compra de 1.100 computadores que aproximadamente valen 2000 millones. Este proyecto se financiera a medida que posiblemente, sobren recursos de los proyectos relacionados anteriormente. </t>
  </si>
  <si>
    <t>213608019 MANTENIMIENTO Y CONSERVACION DE EQUIPOS DE COMPUTACION.</t>
  </si>
  <si>
    <t>CONTRATAR UNA MESA DE SERVICIOS INTEGRADOS DE SOPORTE TECNICO Y MANTENIMIENTO PARA LOS EQUIPOS DE COMPUTO Y RED DE DATOS Y LA ADQUISICION DE UNA SOLUCION DE SERVICIOS INFORMATICOS INTEGRADOS DE IMPRESIÓN PARA LAS AREAS DE LA ENTIDAD.</t>
  </si>
  <si>
    <t>Contrato en ejecución por vigencias futuras</t>
  </si>
  <si>
    <t xml:space="preserve">SOPORTE, MANTENIMIENTO y DEPURACION DE DATOS AL SISTEMA DE INFORMACION DE GESTION AERONAUTICA – SIGA </t>
  </si>
  <si>
    <t>SOPORTE TECNICO AL SOFTWARE DE BASES DE DATOS Y PRODUCTOS ORACLE.</t>
  </si>
  <si>
    <t>N/A CCE</t>
  </si>
  <si>
    <t>Proceso por CCE</t>
  </si>
  <si>
    <t>Contrato en proceso de legalización.  RP expedido.</t>
  </si>
  <si>
    <t>MANTENIMIENTO  AL SOFTWARE DE LOS SISTEMAS MICROSOFT - SOPORTE PREMIER</t>
  </si>
  <si>
    <t xml:space="preserve">Contratación directa </t>
  </si>
  <si>
    <t>SOPORTE Y  MANTENIMIENTO  AL SOFTWARE DEL SISTEMA DE INFORMACION AERONAUTICO SIA/AIM</t>
  </si>
  <si>
    <t xml:space="preserve">Contratación directa. Quedan faltando 692 millones para cubrir el soporte de todo el año. </t>
  </si>
  <si>
    <t>Documentación lista para radicar en la Dirección Administrativa.  En espera de aval por parte de los usuarios del sistema sobre la necesidad de renovar el soporte y mantenimiento.</t>
  </si>
  <si>
    <t>MANTENIMIENTO AL SOFTWARE DEL SISTEMA DE INFORMACION DE GESTION DOCUMENTAL  - ADI</t>
  </si>
  <si>
    <t xml:space="preserve">Contratación directa. Quedan faltando $84.3 millones para cubrir el soporte de todo el año. </t>
  </si>
  <si>
    <t xml:space="preserve">MANTENIMIENTO AL SOFTWARE DEL SISTEMA DE INFORMACION DE TALENTO HUMANO  - SITAH </t>
  </si>
  <si>
    <t xml:space="preserve">Contratación directa. Quedan faltando $54.5 millones para cubrir el soporte de todo el año. </t>
  </si>
  <si>
    <t>MANTENIMIENTO AL SOFTWARE DEL SISTEMA INFORMACION PAF (JDEDWARDS).</t>
  </si>
  <si>
    <t xml:space="preserve">Proceso de mínima cuantía. Quedan faltando $18.8 millones para cubrir las necesidades de la Entidad. Se contratan horas de consultoría. </t>
  </si>
  <si>
    <t>Documentación radicada en la Dirección Administrativa para proceso precontractual.</t>
  </si>
  <si>
    <t>SOPORTE Y MANTENIMIENTO AL SOFTWARE DEL SISTEMA DE INFORMACION ACADEMICO DEL CEA - SIA II</t>
  </si>
  <si>
    <t xml:space="preserve">Contratación directa. Quedan faltando $49.3 millones para cubrir el soporte de todo el año. Desarrollos y horas de consultoría. EL contratista posiblemente no se presente para llevar a cabo el proceso contractual debido al bajo presupuesto asignado para este proyecto. </t>
  </si>
  <si>
    <t>MANTENIMIENTO AL SOFTWARE DEL SISTEMA DE INFORMACION SIGMA</t>
  </si>
  <si>
    <t xml:space="preserve">Depende del proyecto de adquisición de licencias para el grupo de soporte técnico de teleco - SIGMA. Este mantenimiento esta condicionado a la adquisición de dichas licencias, para evitar el pago de multa por no realizar durante dos años el soporte de SIGMA por falta de ppto.  </t>
  </si>
  <si>
    <t>De acuerdo al estudio de mercado, no alcanza el ppto asignado para el mantenimiento.  Se requiere conseguir el ppto faltante para iniciar el proceso precontractual.  Las fechas estimadas para el tramite precontractual depende de si se completa el ppto.</t>
  </si>
  <si>
    <t>SOPORTE Y MANTENIMIENTO AL SOFTWARE DEL SISTEMA DE INFORMACION DE TESORERIA ALFA GL</t>
  </si>
  <si>
    <t>Ppto asignado por diferencia despues de adjudicaado SIGA</t>
  </si>
  <si>
    <t>MANTENIMIENTO AL SOFTWARE DEL SISTEMA DE INFORMACION PARA ASIGNACION DE TURNOS Y MANEJO DE DIARIO DE SEÑALES - CONTROLT</t>
  </si>
  <si>
    <t>SOPORTE Y MANTENIMIENTO AL SISTEMA INTEGRADO DE GESTIÓN MECI Y CALIDAD</t>
  </si>
  <si>
    <t xml:space="preserve">MANTENIMIENTO AL SOFTWARE DEL SISTEMA DE INFORMACION COMPENDIOS JURIDICOS </t>
  </si>
  <si>
    <t>ACTUALIZACION Y MANTENIMIENTO AL SOFTWARE SPSS</t>
  </si>
  <si>
    <t>Mantenimiento weblogic - ODA</t>
  </si>
  <si>
    <t>En estudio de mercado y preparación de documentación</t>
  </si>
  <si>
    <t>MANTENIMIENTO Y SOPORTE TECNICO BALANCEADORES F5</t>
  </si>
  <si>
    <t>Ponderacion de avance 50%</t>
  </si>
  <si>
    <t>AERONAUTICA CIVIL
Cronogramas de Inversión 2017
Dependencia: SECRETARIA  DE  SISTEMAS   OPERACIONALES</t>
  </si>
  <si>
    <t>OBSERVACIONES</t>
  </si>
  <si>
    <t>SEGUIMIENTO PRIMER TRIMESTRE</t>
  </si>
  <si>
    <t>CUMPLE/NO CUMPLE</t>
  </si>
  <si>
    <t>DETALLE DE AVANCE</t>
  </si>
  <si>
    <t>213608031 ADQUISICION DE EQUIPOS Y SERVICIOS MEDICOS PARA SANIDADES AEROPORTUARIAS.</t>
  </si>
  <si>
    <t>CONTRATACION MEDICIOS</t>
  </si>
  <si>
    <t xml:space="preserve">NIVEL CENTRAL </t>
  </si>
  <si>
    <t xml:space="preserve">EN EJECUCION </t>
  </si>
  <si>
    <t xml:space="preserve">ENERO </t>
  </si>
  <si>
    <t>CUMPLE</t>
  </si>
  <si>
    <t>CONTRATO No 16000495-H3 EN EJECUCION  CON VIGENCIAS FUTURAS</t>
  </si>
  <si>
    <t>NO SE REQUIEREN AJUSTES</t>
  </si>
  <si>
    <t>para contratar medicos providencia - cumplimiento acuerdo comunidad raizal)</t>
  </si>
  <si>
    <t>JULIO</t>
  </si>
  <si>
    <t>CONTRATACION ENFERMEROS</t>
  </si>
  <si>
    <t>Para contratar auxiliares de enfermeria providencia - cumplimiento acuerdo comunidad raizal)</t>
  </si>
  <si>
    <t>ADQUISICION DE EQUIPOS MEDICOS</t>
  </si>
  <si>
    <t>JUNIO</t>
  </si>
  <si>
    <t>SE ADELANTARON LOS ESTUDIOS PREVIOS, TENIENDO EN CUENTA LAS NECESIDADES DE LAS SANIDADES A NIVEL NACIONAL Y LA IMPLEMENTACION DEL SERVICIO DE SANIDAD EN EL AEROPUERTO DE PROVIDENCIA.</t>
  </si>
  <si>
    <t>ADQUISICION DE MEDICAMENTOS</t>
  </si>
  <si>
    <t>DIRECCIONES REGIONALES</t>
  </si>
  <si>
    <t>MAYO</t>
  </si>
  <si>
    <t>GASTOS OPERACIONALES</t>
  </si>
  <si>
    <t>AGOSTO (90 Millones)</t>
  </si>
  <si>
    <t>EN LAS METAS DE VICEPRESIDENCIA SE PROYECTA COMPROMETER $90 MILLONES EN AGOSTO, $90 MILLONES EN SEPTIEMBRE Y EL RESTANTE EN NOVIEMBRE INVOLUCRANDO TODAS LAS ACTIVIDADES CON RECURSOS APROPIADOS A LAS REGIONALES PORQUE SE PRESENTAN DE MANERA ESCALONADA SEGUN LAS NECESIDADES DE LAS REGIONALES</t>
  </si>
  <si>
    <t>MANTENIMIENTO DE EQUIPOS</t>
  </si>
  <si>
    <t>SEPTIEMBRE ( 90 Millones)</t>
  </si>
  <si>
    <t>MANTENIMIENTO DE AMBULANCIAS</t>
  </si>
  <si>
    <t>NOVIEMBRE ( 88,559,924)</t>
  </si>
  <si>
    <t xml:space="preserve">AERONAUTICA CIVIL
Cronogramas de Inversión 2017
Dependencia: DIRECCION DE  SEGURIDAD  Y  SUPERVISION  AEROPORTUARIA  </t>
  </si>
  <si>
    <t xml:space="preserve">VALOR ESTIMADO DEL PROCESO </t>
  </si>
  <si>
    <t>OBSERVACION</t>
  </si>
  <si>
    <t>24090600001ADQUISICION DE EQUIPOS DE PROTECCION Y EXTINCION DE INCENDIOS BUSQUEDA Y RESCATE</t>
  </si>
  <si>
    <t>ADQUISICION MAQUINAS DE EXTINCION DE INCENDIOS.</t>
  </si>
  <si>
    <t>FEBRERO</t>
  </si>
  <si>
    <t>ABRIL</t>
  </si>
  <si>
    <t>AGOSTO</t>
  </si>
  <si>
    <t>AGOSTO DE 2018</t>
  </si>
  <si>
    <t>SE DEJA HOLGURA DE 100 MILLONES   EN  LO  PROGRAMADO   DE  METAS  VICEPRESIDENCIA MAYO- SEPTIEMBRE DEBIDO A LA INCERTIDUMBRE EXISTENTE  EN  EL  VALOR PROPUESTO POR LOS OFERENTES, EN CASO DE EXISTIR EXCEDENTES DE CONTRATACION SE ADELANTARAN LOS ESTUDIOS DE NECESIDADES PARA SU UTILIZACIÓN</t>
  </si>
  <si>
    <t>NO CUMPLE</t>
  </si>
  <si>
    <t>SE VA A SOLICITAR TRAMITE DE VIGENCIAS FUTURAS, EN MARZO TIENEN LOS ESTUDIOS PREVIOS</t>
  </si>
  <si>
    <t>RADICACION EN ADMINISTRATIVA EN JUNIO, PUBLICACION JUNIO, ADJUDICACION JULIO, INICIO EN JULIO Y FINALIZACION JULIO DE 2018</t>
  </si>
  <si>
    <t>REPOSICION PARQUE AUTOMOTOR OPERACION AEROPORTUARIA VEHICULOS SEI- SAR o</t>
  </si>
  <si>
    <t>MARZO</t>
  </si>
  <si>
    <t>OCTUBRE</t>
  </si>
  <si>
    <t xml:space="preserve">SE ENCUENTRA EN ESTUDIO DE MERCADO,  SE SOLICITARON COTIZACIONES EN FEBRERO  PERO A  LA FECHA SOLO HAY UNA COTIZACION DEBIDO A QUE  LOS POSIBLES OFERENTES ANTES DEL 30 DE ENERO NO SE COMPROMETIAN A COTIZAR POR LA NUEVA REFORMA TRIBUTARIA, </t>
  </si>
  <si>
    <t>RADICACION EN ADMINISTRATIVA EN MAYO, PUBLICACION JUNIO, ADJUDICACION JULIO, INICIO EN AGOSTO Y FINALIZACION  DICIEMBRE</t>
  </si>
  <si>
    <t>ADQUISICION DE EQUIPOS DE RESCATE SEI - SAR.</t>
  </si>
  <si>
    <t>ADQUISICION DE HERRAMIENTAS DE RESCATE SEI - SAR.</t>
  </si>
  <si>
    <t>ADQUISICION DE ELEMENTOS DE PROTECCION PERSONAL SEI - SAR.</t>
  </si>
  <si>
    <t>ADQUISICION DE EQUIPOS DE PROTECCION PERSONAL SEI - SAR.</t>
  </si>
  <si>
    <t>NOVIEMBRE</t>
  </si>
  <si>
    <t xml:space="preserve">ADQUISICIÓN DE ELEMENTOS PARA LA REALIZACIÓN DE SIMULACROS </t>
  </si>
  <si>
    <t>DICIEMBRE</t>
  </si>
  <si>
    <t>240906002MANTENIMINTO Y CONSERVACION DE EQUIPOS DE EXTINCION DE INCENDIOS Y BUSQUEDA Y RESCATE</t>
  </si>
  <si>
    <t xml:space="preserve">MANTENIMIENTO PREVENTIVO Y CORRECTIVO PARA LAS MAQUINAS DE BOMBEROS DE GRAN CAPACIDAD </t>
  </si>
  <si>
    <t>JULIO DE 2018</t>
  </si>
  <si>
    <t>SE DEJA HOLGURA DE 50 MILLONES EN   LO  PROGRAMADO   EN LAS  METAS  DE   VICEPRESIDENCIA DE ABRIL - OCTUBRE  DEBIDO A LA INCERTIDUMBRE EXISTENTE  AL VALOR PROPUESTO POR LOS OFERENTES, EN CASO DE EXISTIR EXCEDENTES DE CONTRATACION SE ADELANTARAN LOS ESTUDIOS DE NECESIDADES PARA SU UTILIZACIÓN</t>
  </si>
  <si>
    <t>SE SOLICITARON COTIZACIONES EN FEBRERO, NO HAN LLEGADO COTIZACIONES POR DIRECTRIZ DE DIRECTOR DE SEGURIDAD SE TOMARA EL HISTORICO</t>
  </si>
  <si>
    <t xml:space="preserve">MANTENIMIENTO PREVENTIVO Y CORRECTIVO PARA LAS MAQUINAS DE BOMBEROS INTERVENCION RAPIDA </t>
  </si>
  <si>
    <t>RECARGUE DE EXTINTORES.</t>
  </si>
  <si>
    <t xml:space="preserve">A CARGO DE DIR. REGIONALES </t>
  </si>
  <si>
    <t>MANTENIMIENTO PREVENTIVO Y CORRECTIVO DE VEHICULOS DE RESCATE SEI - SAR.</t>
  </si>
  <si>
    <t>ADQUISICION DE COMBUSTIBLES Y LUBRICANTES SEI-SAR.</t>
  </si>
  <si>
    <t>RENOVACION DE LLANTAS PARA LAS MAQUINAS CONTRAINCENDIOS Y CARROS DE RESCATE.</t>
  </si>
  <si>
    <t xml:space="preserve">SE REALIZARON LOS ESTUDIOS PREVIOS Y SE ELABORARON  LOS FORMATOS REQUERIDOS,  PERO EN COMITÉ DE 14 DE MARZO  ADMINISTRATIVA DIJO QUE TIENE QUE PRESENTAR EN LOS LOS NUEVOS FORMATOS POR LO CUAL SE REQUIERE AJUSTAR  </t>
  </si>
  <si>
    <t xml:space="preserve"> RADICACION EN MAYO, DEFINITIVOS  MAYO, ADJUDICACION JULIO INICIO AGOSTO FINALIZACION NOVIEMBRE </t>
  </si>
  <si>
    <t>TRASLADO DE MAQUINAS DE EXTINCION DE INCENDIOS EQUIPOS Y HERRAMIENTAS DEL GRUPO SEI SAR</t>
  </si>
  <si>
    <t>ADQUISICION PRODUCTOS MANTENIMIENTO Y LIMPIEZA MAQUINAS SEI SAR</t>
  </si>
  <si>
    <t>MANTENIMIENTO PREVENTIVO Y CORRECTIVO DE EQUIPOS SEI-SAR (INCLUYEN REPUESTOS).</t>
  </si>
  <si>
    <t>MANTENIMIENTO PREVENTIVO Y CORRECTIVO DE HERRAMIENTAS SEI - SAR</t>
  </si>
  <si>
    <t>240906005ADQUISICION Y RENOVACION DE EQUIPOS Y ELEMENTOS PARA LA SEGURIDAD EN AEROPUERTOS</t>
  </si>
  <si>
    <t>ADQUISICION INSTALACION Y PUESTA EN MARCHA DE SISTEMAS Y EQUIPOS DE INSPECCION MAQUINAS  RAYOS X</t>
  </si>
  <si>
    <t xml:space="preserve"> SE DEJA HOLGURA DE 50 MILLONES   EN  LO  PROGRAMADO  EN  METAS  VICEPRESIDENCIA  PARA  EL MES DE  JUNIO - JULIO  DEBIDO A LA INCERTIDUMBRE EXISTENTE  AL VALOR PROPUESTO POR LOS OFERENTES, EN CASO DE EXISTIR EXCEDENTES DE CONTRATACION SE ADELANTARAN LOS ESTUDIOS DE NECESIDADES PARA SU UTILIZACIÓN</t>
  </si>
  <si>
    <t xml:space="preserve">LOS ESTUDIOS PREVIOS PARA LA ADQUISICION DE MAQUINAS DE RAYOS X PARA LOS AEROPUERTOS DE , RADICADOS EN ADMINISTRATIVA 4001-2017002865 13 DE FEBRERO, SE ENCONTRABA PUBLICADO EN BORRADORES  PERO POR DIRECTRIZ DEL DIRECTOR GENERAL SE CAMBIA LA DESTINACION DE LOS SITIOS DEL PROCESO, POR LO CUAL SE  SOLICITO DEVOLUCION DEL PROYECTO PARA CAMBIAR LOS SITIOS OBJETO DE LA CONTRATACIÓN PARA ATENDER REQUERIMIENTOS DE AEROPUERTOS  EN PLAN MAESTRO COMO SON IBAGUE, YOPAL, PASTO Y LETICIA . </t>
  </si>
  <si>
    <t>POR LO ANTERIOR SE SOLICITA REPROGRAMAR FECHAS  RADICAR EN ADMINISTRATIVA EN ABRIL, PUBLICACION DEFINITIVOS JUNIO, ADJUDICACION JULIO, INICIO EN AGOSTO  FINALIZACION  A NOVIEMBRE</t>
  </si>
  <si>
    <t>ADQUISICION  INSTALACION  Y PUESTA EN FUNCIONAMIENTO  DE CIRCUITOS CERRADOS DE TELEVISION  Y GRABADORAS DIGITALES</t>
  </si>
  <si>
    <t xml:space="preserve">NO SE CUMPLIO PORQUE NO SE HA REALIZADO VISITA A SITIO PARA DETERMINAR EL ESTUDIO TECNICO DEL PROYECTO, ADICIONALMENTE, POR DIRECTRIZ DE LA DIRECCION GENERAL SE REPLANTEA EL PROYECTO PARA INCLUIR A YOPAL EN REEMPLAZO DE ARAUCA, </t>
  </si>
  <si>
    <t xml:space="preserve">POR LO CUAL SE SOLICITA REPROGRAMAR EL CRONOGRAMA ESTUDIOS PREVIOS PARA MAYO, EN ADMINISTRATIVA EN MAYO, PUBLICACION DE DEFINITIVOS  EN JUNIO Y ADJUDICACION AGOSTO Y REGISTRO EN AGOSTO, INICIAL EN AGOSTO, FINAL EN DICIEMBRE </t>
  </si>
  <si>
    <t xml:space="preserve">ADQUISICION  INSTALACION  Y PUESTA EN FUNCIOAMIENTO  DE EQUIPOS DE IDENTIFICACION </t>
  </si>
  <si>
    <t>RADICACION EN ADMINISTRATIVA EN ABRIL, DEFINITIVOS  MAYO, ADJUDICACION JULIO, INICIO AGOSTO, FINALIZACION NOVIEMBRE</t>
  </si>
  <si>
    <t>240906006MANTENIMIENTO Y CONSERVACION DE EQUIPOS DE SEGURIDAD AEROPORTUARIA</t>
  </si>
  <si>
    <t xml:space="preserve">MANTENIMIENTO PREVENTIVO Y CORRECTIVO PARA LOS EQUIPOS DE RAYOS X  Y DETECTORES DE METALES  CON SUS CORRESPONDIENTES KITS DE REPUESTOS </t>
  </si>
  <si>
    <t xml:space="preserve">LA APROPIACION DE MANTENIMIENTO DE SISTEMAS DE IDENTIFICACION SE  REALIZARA  TP   (174  MILLONES)  A MANTENIMIENTO DE CONTROLES DE ACCESOS E INCENDIOS.  SE DEJA HOLGURA DE 50 MILLONES EN  LO  PROGRAMADO  EN LAS  METAS DE  VICEPRESIDENCIA  DE  MAYO A  JULIO   DEBIDO A LA INCERTIDUMBRE EXISTENTE  AL VALOR PROPUESTO POR LOS OFERENTES, EN CASO DE EXISTIR EXCEDENTES DE CONTRATACION SE ADELANTARAN LOS ESTUDIOS DE NECESIDADES PARA SU UTILIZACIÓN </t>
  </si>
  <si>
    <t xml:space="preserve">MAQUINAS L3, RADICADO EN ADMINISTRATIVA 4300-418-2017005853 9 DE MARZO, POR EXCLUSIVIDAD </t>
  </si>
  <si>
    <t xml:space="preserve">MAQUINAS RAPISCAN EL PROYECTO ESTA EN REVISION POR PARTE DE LA DIRECCION DE SEGURIDAD, NO SE  CUMPLE POR FALTA DE PERSONAL YA QUE LOS FUNCIONARIOS ESTAN ATENDIENDO EL TEMA DE LA AUDITORIA USAP, UNA SOLA PERSONA ESTRUCTURANDO PROYECTOS.  </t>
  </si>
  <si>
    <t>EN ADMINSITRATIVA EN ABRIL, DEFINITIVOS MAYO, ADJUDICACION JUNIO, INICIO EN JUNIO, FINALIZACION DICIEMBRE</t>
  </si>
  <si>
    <t xml:space="preserve">MANTENIMIENTO PREVENTIVO Y CORRECTIVO DE LOS CIRCUITOS CERRADOS DE TELEVISION  Y LOS SISTEMAS DE COMUNICACIONES  CON SUS CORRESPONDIENTES  KITS DE  REPUESTOS </t>
  </si>
  <si>
    <t xml:space="preserve">NO SE  CUMPLE POR FALTA DE PERSONAL YA QUE LOS FUNCIONARIOS ESTAN ATENDIENDO EL TEMA DE LA AUDITORIA USAP, UNA SOLA PERSONA ESTRUCTURANDO PROYECTOS.  </t>
  </si>
  <si>
    <t>EN ADMINISTRATIVA ENMAYO, DEFINITIVOS MAYO, ADJUDICACION JUNIO, INICIO EN JUNIO, FINALIZACION DICIEMBRE</t>
  </si>
  <si>
    <t xml:space="preserve">MANTENIMIENTO DE EQUIPOS DE IDENTIFICACION  CON SUS CORRESPONDIENTES KITS DE REPUESTOS </t>
  </si>
  <si>
    <t>ESTOS RECURSOS DE VAN A TRASLADAR AL PROCESO DE MANTO DE MAQUINAS RAPISCAN</t>
  </si>
  <si>
    <t>MANTENIMIENTO CONTROL DE ACCESOS E INCENDIOS</t>
  </si>
  <si>
    <t>SE REALIZARON LOS ESTUDIOS PREVIOS  PARA MANTO DE EQUIPOS DEL NEAA, PERO NO SE VA A HACER EL PROYECTO PORQUE NO ES COMPETENCIA DEL AREA, SE VAN A ASIGNAR LOS RECURSOS A LA REGIONAL CUNDINAMARCA</t>
  </si>
  <si>
    <t>240906004ADQUISICION DE SERVICIOS DE SEGURIDAD PARA EL CONTROL Y OPERACIÓN DE LOS SISTEMAS DE SEGURIDAD AEROPORTUARIA Y AYUDAS A LA NAVEGACION AEREA.</t>
  </si>
  <si>
    <t>CONTRATACION DE SERVICIOS DE SEGURIDAD DESTINADOS A LA OPERACION DE SEGURIDAD AEROPORTUARIA Y PROTECCION DE PERIMETROS EN AEROPUERTOS Y ESTACIONES AERONAUTICAS.</t>
  </si>
  <si>
    <t xml:space="preserve">LA DIFERENCIA ENTRE EL VALOR DE LA VIGENCIA FUTURA UTILIZADA Y EL VALOR APROPIADO SE UTILIZARÁ </t>
  </si>
  <si>
    <t>CONTRATOS EN EJECUCION CON VF</t>
  </si>
  <si>
    <t>VIGILANCIA ADMINISTRATIVA</t>
  </si>
  <si>
    <t>VALOR   PROYECTADO  A   UTILIZAR   EN EL REAJUSTE POR REFORMA TRIBUTARIA  IVA DEL 16% AL 19%</t>
  </si>
  <si>
    <t>ADQUISICION DE SERVICIOS DE VIGILANCIA  TECNICA PARA LAS ESTACIONES AERONAUTICAS.</t>
  </si>
  <si>
    <t>REGIONALES</t>
  </si>
  <si>
    <t>SE VAN A DESIGNAR LOS RECURSOS PARA TRASLADAR A ADQUISICION CCTV</t>
  </si>
  <si>
    <t>INSUMOS ELEMENTOS POLICIA</t>
  </si>
  <si>
    <t xml:space="preserve">convenio  interistitucional polinal </t>
  </si>
  <si>
    <t>SE ESTAN REALIZANDO MESAS DE TRABAJO PARA DEFINIR NECESIDADES Y SUSCRIBIR EL CONVENIO Y COMO SE VAN A ASIGNAR LOS RECURSOS. REGIONALIZACION DE RECURSOS. NOTA: ESTOS PROYECTOS DEBEN SER COORDINADOS CON LA DSSA</t>
  </si>
  <si>
    <t>REALIZACION SIMULACROS</t>
  </si>
  <si>
    <t xml:space="preserve">SE REALIZARON LOS ESTUDIOS PREVIOS Y SE RADICO EL PROYECTO EN ADMINISTRATIVA  EL 21 DE FEBRERO 4001-250-2017004248, QUIEN SOLICITO REVISAR ESTUDIO DE MERCADO POR LO CUAL SE ENCUENTRA EN AJUSTE DE LAS OBSERVACIONES,  </t>
  </si>
  <si>
    <t xml:space="preserve">AERONAUTICA CIVIL
Cronogramas de Inversión
Dependencia: GRUPO DE  SALUD  OCUPACIONAL  Y  BIENESTAR  </t>
  </si>
  <si>
    <t>320608001 
APLICACIÓN DE LOS PROGRAMAS DE SALUD OCUPACIONAL</t>
  </si>
  <si>
    <t>ADQUISICION DE ELEMENTOS DE PROTECCION PERSONAL</t>
  </si>
  <si>
    <t>No aplica</t>
  </si>
  <si>
    <t>Marzo</t>
  </si>
  <si>
    <t>Abril</t>
  </si>
  <si>
    <t xml:space="preserve">Julio </t>
  </si>
  <si>
    <t>Agosto</t>
  </si>
  <si>
    <t>Septiembre</t>
  </si>
  <si>
    <t>Octubre</t>
  </si>
  <si>
    <t>Compromisos Acumulados VP</t>
  </si>
  <si>
    <t>Obligaciones Acumulados VP</t>
  </si>
  <si>
    <t>Julio</t>
  </si>
  <si>
    <t>Radicado en Dirección Administrativa</t>
  </si>
  <si>
    <t>Noviembre</t>
  </si>
  <si>
    <t>Contrato adjudicado</t>
  </si>
  <si>
    <t>Diciembre</t>
  </si>
  <si>
    <t xml:space="preserve">ADQUISICION DE EQUIPOS PARA EL DESARROLLO  DEL PROGRAMA DE SALUD OCUPACIONAL  </t>
  </si>
  <si>
    <t>ADQUISICION DE ELEMENTOS DE ERGONOMIA</t>
  </si>
  <si>
    <t>MANTENIMIENTO DE EQUIPOS DE SALUD OCUPACIONAL</t>
  </si>
  <si>
    <t>CONTRATAR SERVICIOS MEDICOS PARA EL PROGRAMA DE SALUD OCUPACIONAL</t>
  </si>
  <si>
    <t>Febrero</t>
  </si>
  <si>
    <t xml:space="preserve">Abril </t>
  </si>
  <si>
    <t xml:space="preserve">CONTRATAR PROGRAMAS DE INTERVENCION EN VIGILANCIA EPIDEMIOLOGICA </t>
  </si>
  <si>
    <t>Mayo</t>
  </si>
  <si>
    <t>CONTRATAR SERVICIOS DE ACONDICIONAMIENTO FISICO  EN LAS INSTALACIONES DE LA ENTIDAD</t>
  </si>
  <si>
    <t>CONTRATAR ACTIVIDADES DE INTERVENCION PARA LA PREVENCION EN EL USO DE ALCOHOL Y SUSTANCIAS PSICOACTIVAS</t>
  </si>
  <si>
    <t>PROGRAMA PARA EL DIAGNOSTICO INTERVENCION Y FORTALECIMIENTO DEL CLIMA LABORAL EN LA ENTIDAD</t>
  </si>
  <si>
    <t>AQUISICION DE BOTIQUINES E INSUMOS PARA BOTIQUINES</t>
  </si>
  <si>
    <t>septiembre</t>
  </si>
  <si>
    <t>ADQUISICION DE ELEMENTOS PARA BRIGADAS DE EMERGENCIA</t>
  </si>
  <si>
    <t>En etapa de cotización</t>
  </si>
  <si>
    <t xml:space="preserve">CONTRATAR ACTIVIDADES DE SEÑALIZACION Y DEMARCACION </t>
  </si>
  <si>
    <t>EVENTOS DEPORTIVOS CON DOTACIÓN</t>
  </si>
  <si>
    <t>Junio</t>
  </si>
  <si>
    <t>VACACIONES RECREATIVAS PARA HIJOS DE FUNCIONARIOS DE ENTIDAD(MITAD DE AÑO, SEMANA DE RECESO Y FIN DE AÑO)</t>
  </si>
  <si>
    <t>PREPARACIÓN AL FUTURO PENSIONADO</t>
  </si>
  <si>
    <t>DOTACION CENTROS VACACIONALES</t>
  </si>
  <si>
    <t>TOTAL PRESUPUESTO SALUD OCUPACIONAL</t>
  </si>
  <si>
    <t xml:space="preserve">Recursos Por Regional </t>
  </si>
  <si>
    <t xml:space="preserve">Dirección Regional </t>
  </si>
  <si>
    <t xml:space="preserve">Valor </t>
  </si>
  <si>
    <t xml:space="preserve">% Participación </t>
  </si>
  <si>
    <t>UNIDAD ADMINISTRATIVA ESPECIAL DE AERONAUTICA CIVIL
Cronograma de Inversión - 2017
Dependencia: CENTRO DE ESTUDIOS DE CIENCIAS AERONAUTICAS - CEA</t>
  </si>
  <si>
    <t>249906005 CAPACITACIÓN PERSONAL TÉCNICO Y ADMINISTRATIVO</t>
  </si>
  <si>
    <t>EVENTOS DE CAPACITACIÓN TALES COMO , CURSOS, SEMINARIOS, TALLERES, CONFERENCIAS  Y OTROS.</t>
  </si>
  <si>
    <t>BOGOTA</t>
  </si>
  <si>
    <t>EL EVENTO DE CAPACITACIÓN QUE ACTUALMENTE DESARROLLA IATA CONTEMPLA UN ITEM DE CAPACITACIÓN EN COMPETENCIA LINGÜÍSTICA, EL CUAL SE PLANTEÓ LA POSIBILIDAD DE ADICIONAR AL CONTRATO INICIAL 500 MILLONES PARA CUBRIR LA CAPACITACIÓN DE 300 CONTROLADORES QUE FALTARÍAN PARA CUMPLIR EL COMPROMISO DE NIVEL IV;  EL DÍA 4 DE ABRIL EN REUNIÓN CON EL SECRETARIO GENERAL DR. AZA MANIFESTÓ LA IMPOSIBILIDAD DE ADICIONAR EL CONTRATO Y SE CONCLUYÓ QUE SE DEBE ADELANTAR LA CONTRATACIÓN DIRECTAMENTE POR EL CEA.</t>
  </si>
  <si>
    <t>PARA ESTE PROCESO LOS ESTUDIOS PREVIOS  SE PRESENTAN EN ABRIL, LA RADICACIÓN EN ADMINISTRAIVA EN ABRIL Y LA FECHA DE ADJUDICACIÓN SE ESTIMA PARA MAYO.</t>
  </si>
  <si>
    <t>ESTUDIOS PREVIOS REALIZADOS</t>
  </si>
  <si>
    <t xml:space="preserve">JUNIO </t>
  </si>
  <si>
    <t xml:space="preserve">JULIO </t>
  </si>
  <si>
    <t xml:space="preserve">AGOSTO </t>
  </si>
  <si>
    <t>SEPTIEMBRE</t>
  </si>
  <si>
    <t xml:space="preserve">SERVICIOS INHERENTES AL RECONOCIMIENTO INSTITUCIONAL, PERSONERIA JURIDICA Y APROBACION DE REGISTROS METODOLOGIA TRAINAIR PLUS  </t>
  </si>
  <si>
    <t xml:space="preserve">MARZO A SEPTIEMBRE </t>
  </si>
  <si>
    <t>LA NOTIFICACION DEL MIN DE EDUCACION SE PRODUJO EN SENTIDO NEGATIVO . POR LO TANTO SE APLAZA HASTA CUMPLIR CON LOS REQUERIMIENTOS</t>
  </si>
  <si>
    <t>CONTRATACIÓN DOCENTES ASESORES PROFESIONALES Y EXPERTOS ACADEMICOS Y AUXILIARES DE LABORATORIO PARA EL DESARROLLO DE PROGRMAS ACADEMICOS EN LAS AREAS DE  ATS,AIS/COM/MET, ATSEP, BOMBEROS AERONAUTICOS,CARTOGRAFIA,INGLES,SEGURIDAD OPERACIONAL, OPERACIONES AEROPORTUARIAS Y SEGURIDAD DE LA AVIACION CIVIL, ENTRE OTROS .</t>
  </si>
  <si>
    <t>ENERO</t>
  </si>
  <si>
    <t>EN EL PRIMER TRIMESTRE  SE COMPROMETIERON $2819 MILLONES DE PESOS Y SE OBLIGARON $263,7 MILLONES</t>
  </si>
  <si>
    <t xml:space="preserve">REALIZACION ACTIVIDADES DE BIENESTAR RECREATIVAS, CULTURALES, DEPORTIVAS, EDUCATIVAS </t>
  </si>
  <si>
    <t>ADQUISICION KIT DE HERRAMIENTAS PARA ELECTRONICA</t>
  </si>
  <si>
    <t xml:space="preserve">ABRIL </t>
  </si>
  <si>
    <t>ELABORADOS LOS ESTUDIOS PREVIOS</t>
  </si>
  <si>
    <t xml:space="preserve">ADQUSICION DE LICENCIAS SOFWARE MICROSTATION </t>
  </si>
  <si>
    <t xml:space="preserve">ADQUISICION SIMULADOR DE AERÓDROMO CONVENCIONAL MAQUETA </t>
  </si>
  <si>
    <t xml:space="preserve">ADQUSICION PRUEBAS SICOLOGICAS PARA CURSOS EN EL CEA </t>
  </si>
  <si>
    <t xml:space="preserve">ADQUISICION EQUIPO Y ACCESORIOS PARA AUDIOVISUALES </t>
  </si>
  <si>
    <t xml:space="preserve">ADQUISICION KIT DE ADAPTADORES COAXIALES UNVERSAL PARA PROPOSITO GENEREAL </t>
  </si>
  <si>
    <t>ADQUISICION MANUALES , DOCUMENTOS OACI, LIBROS BIBLIOTECA, RENOVACION Y SUSCRIPCIONES INVESTIGACION, MATERIALES Y SUMINISTRROS IMPRESIÓN Y PUBLICACIONES PROPIOS DE LA ACTIVIDAD ACADEMICA</t>
  </si>
  <si>
    <t xml:space="preserve">MAYO </t>
  </si>
  <si>
    <t>MANTENIMIENTO Y ADECUACION DE AULAS, LABORATORIOS, BIBLIOTECA, Y DEMAS INSTALACIONES DEL CEA</t>
  </si>
  <si>
    <t xml:space="preserve">MANTENIMIENTO PREVENTIVO Y CORRECTIVO DE EQUIPOS Y ELEMENTOS PROPIOS DE LA ENSEÑANZA ( INCLUYE REPUESTOS ) TALES COMO : SIMULADOR AERÓDROMO INDRA, EQUIPOS DE ENTRENAMIENTO TELECO, ELECTRONICA, ELECTRICIDAD MEDICION, GIMNASIO </t>
  </si>
  <si>
    <t>AUXILIOS DE VIAJE PARA CAPACITACIÓN FUNCIONARIOS</t>
  </si>
  <si>
    <t>SE COMPROMETIRON Y OBLIGARON $400 MILLONES DURANTE EL MES DE FEBRERO</t>
  </si>
  <si>
    <t>AERONAUTICA CIVIL
Cronogramas de Inversión
Dependencia: DIRECCION DE DESARROLLO AEROPORTUARIO- SSO</t>
  </si>
  <si>
    <t>UBICACIÓN
(sitio donde se desarrolla el gasto)</t>
  </si>
  <si>
    <t>VALOR ESTIMADO DEL PROCESO
(millones)</t>
  </si>
  <si>
    <t>CUMPLIMIENTO PRIMER TRIMESTRE</t>
  </si>
  <si>
    <t>SI, NO o No Aplica (En ejecucion por via VF autorizada año inm anterior)</t>
  </si>
  <si>
    <t xml:space="preserve">CUMPLIMIENTO </t>
  </si>
  <si>
    <t>ANALISIS</t>
  </si>
  <si>
    <t>No requiere. Contrato en ejecución con vigencias aprobadas 2014-2017</t>
  </si>
  <si>
    <t>Corresponde con vigencias comprometidas en contrato en ejeución</t>
  </si>
  <si>
    <t>Bucaramanga (Adición al contrato de obra)</t>
  </si>
  <si>
    <t>No se va a construir torre de control nueva</t>
  </si>
  <si>
    <t>Se redistribuiran los recursos en otros proyectos del programa de construccion</t>
  </si>
  <si>
    <t>No requiere. Contrato de Concesión en ejecución.</t>
  </si>
  <si>
    <t>Corresponde con vigencias comprometidas en contrato de concesión</t>
  </si>
  <si>
    <t>Yopal (adición a los contratos de obra e interventoria en ejecución)</t>
  </si>
  <si>
    <t>En febrero el CAMP aprobó la adición y se encuentra en tramite de legalización</t>
  </si>
  <si>
    <t>Ibague (adición a los contratos de obra e interventoria en ejecución)</t>
  </si>
  <si>
    <t>Se adicionó en enero por valor de 22.569 millones. Se encuentra en ejecución</t>
  </si>
  <si>
    <t>No requiere. Contrato en ejecución con vigencias aprobadas 2014-2016. Es adicion al contrato existente</t>
  </si>
  <si>
    <t>Corresponde con vigencias comprometidas en contrato en ejecución</t>
  </si>
  <si>
    <t>Leticia (adición a los contratos de obra e interventoria en ejecución)</t>
  </si>
  <si>
    <t>Se adiciona el contrato en ejecucion con 15.000 millones. El saldo se redistribuirá.</t>
  </si>
  <si>
    <t>Pasto (adición a los contratos de obra e interventoria en ejecución)</t>
  </si>
  <si>
    <t>Se adicionó en febrero por 12,428 millones. Constrato en ejecución</t>
  </si>
  <si>
    <t>Una vez revisados los Diseños entregados, se presenta la necesidad de adquirir un predio adyacente, el cual no estaba contemplado. Se presento solicitud al Grupo de Inmuebles</t>
  </si>
  <si>
    <t>Se reprogramará la intervención, considerando la alternativa de solicitar Vigencias Futuras</t>
  </si>
  <si>
    <t>Providencia (adición a los contratos de obra e interventoria en ejecución)</t>
  </si>
  <si>
    <t>El contrato se encentra suspendido</t>
  </si>
  <si>
    <t>Los recursos se redistribuiran debido a que no se es posible ejecutarlos en la vigencia, como consecuencia de la suspención actual.</t>
  </si>
  <si>
    <t>ANI entregó tardiamente los ajustes de los diseños Fase II.</t>
  </si>
  <si>
    <t>Se continuará con el proyecto considernado la alternativa de vigencias futuras</t>
  </si>
  <si>
    <t>Para este aeropuerto se consideraron intervenciones en el Lado aire y en el ado tierra. La intervencion del lado tierra se segmentó en dos fases. Se publicó la Fase I.</t>
  </si>
  <si>
    <t>Se reprogramarán los recursos de acuerdo con el proceso de la Fase II del lado tierra y del lado aire.</t>
  </si>
  <si>
    <t>Contratos de Prestación de Servciios Profesionales Independientes. Contratación Directa.</t>
  </si>
  <si>
    <t>Se contrató personal de apoyo mediante OPS</t>
  </si>
  <si>
    <t>Los proyectos de estudios y diseños priorizados se encuentran en formulación</t>
  </si>
  <si>
    <t>Se reprogramará la actividad</t>
  </si>
  <si>
    <t>Provisión para atender gastos por evento</t>
  </si>
  <si>
    <t>Corresponde a solicitud del Area de Seguros de la Entidad</t>
  </si>
  <si>
    <t>No se ha publicado el documento definitivo de Pliegos de Condiciones, porque se requiere el acta de recibo final del contrato precedente</t>
  </si>
  <si>
    <t>Se adelanta la gestion para suscribir el acta de recibo final que está pendiente</t>
  </si>
  <si>
    <t>Se adicionó el contrato de nterventoria vigente con 840 millones.</t>
  </si>
  <si>
    <t>No requiere publicación</t>
  </si>
  <si>
    <t>El convenio no se suscribirá. Los recursos seran ejecutados por el nivel central</t>
  </si>
  <si>
    <t>Sujeto a programación de la Dirección regional Aeronáutica</t>
  </si>
  <si>
    <t>Se adicionarán recursos a la asregionales aeronauticas</t>
  </si>
  <si>
    <t>R. Meta</t>
  </si>
  <si>
    <t>R. Valle</t>
  </si>
  <si>
    <t>No se ejecutará como estaba previsto. Se asignaron estos recursos a las direcciones regionales</t>
  </si>
  <si>
    <t>Se reprogramaran los recursos</t>
  </si>
  <si>
    <t>Se encuentra en la oficina administrativa</t>
  </si>
  <si>
    <t>Se estructuró un proyecto por menor valor. No se ha autorizado la radicación en Administrativa.</t>
  </si>
  <si>
    <t>Se redistribuiran los recursos</t>
  </si>
  <si>
    <t>Se estructuró un proyecto por menor valor. Pendiente radicación en Administrativa.</t>
  </si>
  <si>
    <t>Se redistribuirán los recursos</t>
  </si>
  <si>
    <t>No se ejecutará el proyecto. Se cambia por Pitalito</t>
  </si>
  <si>
    <t>Radicado en Oficina Administrativa</t>
  </si>
  <si>
    <t>En formulación. Pendiente radicación</t>
  </si>
  <si>
    <t>Publicado en SECOP</t>
  </si>
  <si>
    <t>Se redistribuyen los recursos</t>
  </si>
  <si>
    <t>No requiere. Contrato en ejecución con vigencias aprobadas hasta 2017</t>
  </si>
  <si>
    <t>No requiere. Contrato en ejecución con vigencias aprobadas hasta 2018</t>
  </si>
  <si>
    <t xml:space="preserve">En formulacion. </t>
  </si>
  <si>
    <t>Reprogramación de fechas</t>
  </si>
  <si>
    <t>Adicion a contrato en ejecución</t>
  </si>
  <si>
    <t>Se distribuyo el recurso en las Direcciones Regionales</t>
  </si>
  <si>
    <t>En formulación</t>
  </si>
  <si>
    <t>Se reprograman las fechas</t>
  </si>
  <si>
    <t>Se adiciono contrato en ejecución</t>
  </si>
  <si>
    <t>No se ejecuta, porque el edificio sera demolido</t>
  </si>
  <si>
    <t>En formulacion</t>
  </si>
  <si>
    <t>Se reprograman fechas</t>
  </si>
  <si>
    <t>ESTUDIO DE IMPACTO AMBIENTAL BUENAVENTURA</t>
  </si>
  <si>
    <t>VALOR TOTAL DE LAS INVERSIONES</t>
  </si>
  <si>
    <t>AERONAUTICA CIVIL
Cronogramas de Inversión
Dependencia: SECRETARIA  GENERAL- GRUPO DE INMUEBLES</t>
  </si>
  <si>
    <t xml:space="preserve">Visita al área adquirir </t>
  </si>
  <si>
    <t xml:space="preserve">Elaboración del plano </t>
  </si>
  <si>
    <t xml:space="preserve">Recopilación y Solicitud de documentos de titulación  </t>
  </si>
  <si>
    <t>Estudio de Titulación</t>
  </si>
  <si>
    <t xml:space="preserve">Solicitud del  Avalúo </t>
  </si>
  <si>
    <t>Solicitud CDP</t>
  </si>
  <si>
    <t xml:space="preserve">Oferta a propietario/ Notificación </t>
  </si>
  <si>
    <t>Elaboracion minuta de escritura pública de compraventa</t>
  </si>
  <si>
    <t xml:space="preserve">Protocolización escritura pública  e Inscripción en Oficina de Instrumentos Públicos </t>
  </si>
  <si>
    <t xml:space="preserve">Fecha prevista para el registro Presupuestal </t>
  </si>
  <si>
    <t>OBSERVACIONES (AJUSTES SOLICITADOS  POR AREA)</t>
  </si>
  <si>
    <t>112608001 ADQUISICION  TERRENOS PARA  CONTRUCCION Y  AMPLIACION DE AEROPUERTOS</t>
  </si>
  <si>
    <t>ADQUISICIÓN DE LOS LOTES UBICADOS EN EL ÁREA DEL PROYECTO DE EXPANSION DEL AEROPUERTO EL EMBRUJO DE PROVIDENCIA - ZODME CON VIGENCIA  FUTURA</t>
  </si>
  <si>
    <t>AEROPUERTO DE PROVIDENCIA</t>
  </si>
  <si>
    <t xml:space="preserve">Enero  2017-  YA CUENTA CON REGISTRO PRESUPUESTAL DE ACUERDO A VIGENCIA FUTURA APROBADA </t>
  </si>
  <si>
    <t>RADICADO EN CUENTAS POR PAGAR 15-MARZO 2017
2017006449_SOLICITUD PAGO LOTE ZODME
24-MARZO DE 2017
SE EFECTUO EL RESPECTIVO PAGO</t>
  </si>
  <si>
    <t xml:space="preserve">ADQUISICIÓN DE LOS LOTES UBICADOS EN EL ÁREA DEL PROYECTO DE EXPANSION DEL AEROPUERTO EL EMBRUJO DE PROVIDENCIA </t>
  </si>
  <si>
    <t xml:space="preserve">EN PROCESO DE RECOPILACIÓN INFORMACION PARA INICIAR ESTUDIO DE TITULACIÓN  </t>
  </si>
  <si>
    <t>ADQUISICIÓN DE LOS PREDIOS NECESARIOS PARA LA IMPLEMENTACIÓN DEL PLAN MAESTRO DEL AEROPUERTO DE TOLÚ</t>
  </si>
  <si>
    <t>AEROPUERTO DE TOLÚ</t>
  </si>
  <si>
    <t>ADQUISICIÓN DE LOS PREDIOS NECESARIOS PARA LA IMPLEMENTACIÓN DEL PLAN MAESTRO DEL AEROPUERTO DE EL CARAVAN DE YOPAL</t>
  </si>
  <si>
    <t xml:space="preserve">AEROPUERTO DE YOPAL </t>
  </si>
  <si>
    <t>CONTRATACIÓN DE LOS AVALÚOS DE PREDIOS QUE REQUIERA AQUIRIR LA ENTIDAD</t>
  </si>
  <si>
    <t>27/02/2017
(Radicación proyecto Dirección Administrativa)</t>
  </si>
  <si>
    <t>17/04/2017
(Fecha en la cual ya debe de estar legalizado el contrato para pagar mediante actas parciales)</t>
  </si>
  <si>
    <t xml:space="preserve">5-ABRIL-2017
CONTRATO EN PROCESO DE PREFECCIONAMIENTO CON EL IGAC POR VALOR DE $ 50. MILLONES CON BASE EN LA PLANEACION EFECTUADA POR ESTE GRUPO. </t>
  </si>
  <si>
    <t xml:space="preserve">Se solicita ampliacion de fecha para registro presupuestal hasta el 28 de abril -2017 por receso semana santa. 
Se solicita el cambio de la meta de ejecución presupuestal, como se envío incialmente en el detallado mensual, comprometiendo 50 millones en abril y 50 millones en octubre. </t>
  </si>
  <si>
    <t>TOTAL ASIGNADO</t>
  </si>
  <si>
    <t>AERONAUTICA CIVIL
Cronogramas de Inversión
Dependencia: Secretaría General</t>
  </si>
  <si>
    <t>510608004 ASESORIA Y SERVICIOS DE CONSULTORIA</t>
  </si>
  <si>
    <t xml:space="preserve">ASESORIAS PARA EL FORTALECIMIENTO </t>
  </si>
  <si>
    <t>15/01/2017
30/11/2017</t>
  </si>
  <si>
    <t>CUMPLIDO</t>
  </si>
  <si>
    <t xml:space="preserve">Se realizó el compromiso presupuestal de $3.828 millones de pesos para Asesorías para fortalecimiento institucional. </t>
  </si>
  <si>
    <t xml:space="preserve">ASESORIAS PARA PLANES MAESTROS </t>
  </si>
  <si>
    <t xml:space="preserve">Se realizó el compromio presupuestal de $486 millones de pesos para Asesorías para la elaboración y actualización de los planes maestros de los aeropuertos. </t>
  </si>
  <si>
    <t>De los $490 millones presupuestados se comprometerion $486 millones. De acuerdo a lo anterior se solicita que los recursos sobrandtes, es decir $4 millones de pesos, inlcuirlos en lla actividad "Asesorías para el fortalecimiento institucional".</t>
  </si>
  <si>
    <t xml:space="preserve">PLAN MAESTRO ORINOQUIA </t>
  </si>
  <si>
    <t>Se realizan pliego de condiciones y fue radicado en la Dirección Administrativa el 28-03-17 mediante ADI No. 2017007382 del 27/03/2017</t>
  </si>
  <si>
    <t xml:space="preserve">Teniendo en cuenta que pueden demorarse los trámites precontractuales, se solicita modificar la fecha de registro presupuestal para el  30 de junio 2017. </t>
  </si>
  <si>
    <t xml:space="preserve">PLAN MAESTRO AMAZONÍA </t>
  </si>
  <si>
    <t>Se proyectó la solicitud de Vigencia futura y se encuentra bajo la revisión de la Oficina Asesora de Planeación desde el pasado 14-03-17</t>
  </si>
  <si>
    <t xml:space="preserve">Se solicita cambiar fecha registro presupuestal para el 30 de septiembre de 2017, debido al tiempo necesario para el diligencimianeto y tramite de solicitud de Vigencias Futuras, la cual debe ser aprobada por el DNP y el MHCP. 
De igual manera dicho requerimineto fue remitido el pasado 14 de marzo a la Oficina Asesora de Planeación para su respectiva revisión, la cual fue revisada por esa dependencia emitiendo observaciones, las cuales fueron ajustadas y remitidas por correo electrónico el día 23 de marzo. </t>
  </si>
  <si>
    <t>PLAN MAESTRO PACÍFICO</t>
  </si>
  <si>
    <t xml:space="preserve">PLAN MAESTRO ORIENTE </t>
  </si>
  <si>
    <t xml:space="preserve">TOTAL </t>
  </si>
  <si>
    <t>ÁREA</t>
  </si>
  <si>
    <t>SUB DIRECCIÓN GENERAL</t>
  </si>
  <si>
    <t>TELECOMUNICACIONES</t>
  </si>
  <si>
    <t>DIRECCIÓN DE DESARROLLO AEROPORTUARIO</t>
  </si>
  <si>
    <t>SECRETARIA DE SEGURIDAD AÉREA (DIR. ESTANDARES DE  VUELO, DIR. DE MEDICINA DE AVIACION Y  LICENCIAS  AERONAUTICAS)</t>
  </si>
  <si>
    <t>DIRECCIÓN REGIONAL AERONÁUTICA ANTIOQUIA</t>
  </si>
  <si>
    <t>DIRECCIÓN REGIONAL AERONÁUTICA VALLE</t>
  </si>
  <si>
    <t>DIRECCIÓN REGIONAL AERONÁUTICA NORTE DE SANTANDER</t>
  </si>
  <si>
    <t>DIRECCIÓN REGIONAL AERONÁUTICA META</t>
  </si>
  <si>
    <t>DIRECCIÓN REGIONAL AERONÁUTICA CUNDINAMARCA</t>
  </si>
  <si>
    <t>CRONOGRAMAS DE  INVERSION  2016</t>
  </si>
  <si>
    <t>% COMP</t>
  </si>
  <si>
    <t>CENTRO  DE  ESTUDIOS  AERONAUTICOS</t>
  </si>
  <si>
    <t xml:space="preserve">SECRETARÍA GENERAL </t>
  </si>
  <si>
    <t>DIRECCIÓN DE TALENTO HUMANO</t>
  </si>
  <si>
    <t>DIRECCIÓN DE INFORMÁTICA</t>
  </si>
  <si>
    <t>DIRECCIÓN REGIONAL AERONÁUTICA ATLÁNTICO</t>
  </si>
  <si>
    <t>SECRETARIA SISTEMAS OPERACIONALES</t>
  </si>
  <si>
    <t>MODIFICARON FORMATO</t>
  </si>
  <si>
    <t xml:space="preserve"> CUMPLE</t>
  </si>
  <si>
    <t>ÁREA SOLICITA REPROGRAMACIÓN DE METAS  RP  PARA  SEPTIEMBRE (ADICION CONTRATO)</t>
  </si>
  <si>
    <t>SECRETARIA DE SEGURIDAD AEREA</t>
  </si>
  <si>
    <t>PARA CONTRATAR MÉDICOS PROVIDENCIA - CUMPLIMIENTO ACUERDO COMUNIDAD RAIZAL)</t>
  </si>
  <si>
    <t>SUJETO A OBRAS DE ADECUACION PARA PODER IMPLEMENTAR EL SERVICIO</t>
  </si>
  <si>
    <t>ÁREA SOLICITA REPROGRAMACIÓN DE METAS RP PARA JULIO, INICIO AGOSTO, FINALIZACIÓN OCTUBRE</t>
  </si>
  <si>
    <t>SECRETARIA DE SISTEMAS OPERACIONALES (SANIDAD)</t>
  </si>
  <si>
    <t>ACTIV-3</t>
  </si>
  <si>
    <t>ANEXA JUSTIFICACIÓN TÉCNICA, SOLICITA REPROGRAMACIÓN DE METAS  RP  PARA  31/10/207- DEL  TOTAL  PROGRAMADO  DE  7000 MILLONES  SE  REDISTRIBUYERON  ENTRE  OTRAS   ACTIVIDADES  DENTRO  DEL  MISMO  PROYECTO.</t>
  </si>
  <si>
    <t>DIRECCION DE TELECOMUNICACIONES</t>
  </si>
  <si>
    <t xml:space="preserve">SE ENCUENTRA EN ESTUDIO DE MERCADO, SE SOLICITARON COTIZACIONES EN FEBRERO PERO A  LA FECHA SOLO HAY UNA COTIZACION DEBIDO A QUE  LOS POSIBLES OFERENTES ANTES DEL 30 DE ENERO NO SE COMPROMETIAN A COTIZAR POR LA NUEVA REFORMA TRIBUTARIA, </t>
  </si>
  <si>
    <t>RADICACION EN ADMINISTRATIVA EN MAYO, PUBLICACION JUNIO, ADJUDICACION JULIO, INICIO EN AGOSTO Y FINALIZACION DICIEMBRE</t>
  </si>
  <si>
    <t xml:space="preserve">SE REALIZARON LOS ESTUDIOS PREVIOS Y SE ELABORARON  LOS FORMATOS REQUERIDOS,  PERO EN COMITÉ DE 14 DE MARZO  ADMINISTRATIVA DIJO QUE TIENE QUE PRESENTAR EN LOS NUEVOS FORMATOS POR LO CUAL SE REQUIERE AJUSTAR  </t>
  </si>
  <si>
    <t xml:space="preserve"> RADICACION EN MAYO, DEFINITIVOS MAYO, ADJUDICACION JULIO INICIO AGOSTO FINALIZACION NOVIEMBRE </t>
  </si>
  <si>
    <t xml:space="preserve">SE REALIZARON LOS ESTUDIOS PREVIOS Y SE ELABORARON LOS FORMATOS REQUERIDOS, PERO EN COMITÉ DE 14 DE MARZO  ADMINISTRATIVA DIJO QUE TIENE QUE PRESENTAR EN LOS NUEVOS FORMATOS POR LO CUAL SE REQUIERE AJUSTAR  </t>
  </si>
  <si>
    <t xml:space="preserve">SE REALIZARON LOS ESTUDIOS PREVIOS Y SE ELABORARON  LOS FORMATOS REQUERIDOS,  PERO EN COMITÉ DE 14 DE MARZO  ADMINISTRATIVA DIJO QUE TIENE QUE PRESENTAR EN LOS  NUEVOS FORMATOS POR LO CUAL SE REQUIERE AJUSTAR  </t>
  </si>
  <si>
    <t xml:space="preserve">MANTENIMIENTO PREVENTIVO Y CORRECTIVO DE LOS CIRCUITOS CERRADOS DE TELEVISION Y LOS SISTEMAS DE COMUNICACIONES  CON SUS CORRESPONDIENTES  KITS DE  REPUESTOS </t>
  </si>
  <si>
    <t xml:space="preserve">MANTENIMIENTO DE EQUIPOS DE IDENTIFICACION CON SUS CORRESPONDIENTES KITS DE REPUESTOS </t>
  </si>
  <si>
    <t>DIRECCION DE SEGURIDAD Y SUPERVISION AEROPORTUARIA</t>
  </si>
  <si>
    <t xml:space="preserve">OBJETO DEL PROCESO </t>
  </si>
  <si>
    <t xml:space="preserve">OBJETO DEL PROCESO  </t>
  </si>
  <si>
    <t xml:space="preserve">REPOSICION PARQUE AUTOMOTOR OPERACION AEROPORTUARIA VEHICULOS SEI- SAR </t>
  </si>
  <si>
    <t>DIRECCION DE DESARROLLO AEROPORTUARIO</t>
  </si>
  <si>
    <t xml:space="preserve">CONTRATACIÓN DE LOS AVALÚOS DE PREDIOS QUE REQUIERA AQUIRIR LA ENTIDAD </t>
  </si>
  <si>
    <t xml:space="preserve">CONTRATO EN PROCESO DE PREFECCIONAMIENTO CON EL IGAC POR VALOR DE $ 50. MILLONES CON BASE EN LA PLANEACION EFECTUADA POR ESTE GRUPO. </t>
  </si>
  <si>
    <t xml:space="preserve">Se solicita ampliación de fecha para registro presupuestal hasta el 28 de abril -2017 por receso semana santa.
Se solicita el cambio de la meta de ejecución presupuestal, como se envió inicialmente en el detallado mensual, comprometiendo 50 millones en abril y 50 millones en octubre. </t>
  </si>
  <si>
    <t>GRUPO INMUEBLES</t>
  </si>
  <si>
    <t>ASESORIAS Y CONSULTORIAS</t>
  </si>
  <si>
    <t>PRIMER TRIMESTRE: Se terminan los estudios preliminares de mercado y definición detallada  de especificaciones técnicas mínimas en detalle para el hardware y servicios a adquirir. Con base a lo anterior se actualizan  los estudios de costos, encontrándose que el presupuesto inicialmente asignado no es suficiente por lo que se solicita  traslado presupuestal interno entre actividades del proyecto de inversión, el cual está para aprobación del Secretario General.</t>
  </si>
  <si>
    <t>SE REQUIERE AJUSTAR EL VALOR ASIGNADO AL PROYECTO DEJANDOLO CON $ 907.916.253.</t>
  </si>
  <si>
    <t>Es decir financiar la actividad con $ 257.816.253 provenientes del presupuesto de los proyectos: Adquisición de transacciones y consultas a la base de datos RNEC ($100.000.000) +  Proyecto de adquisición de correo electrónico certificado  (70.000.000), que no se ejecutarán + El saldo sobrante del proyecto de Seguridad de la Información($67.409.854) + Saldo por redefinición para el sistema académico CEA ($29.406.399).</t>
  </si>
  <si>
    <t>Actividades realizadas: Ajustes a requerimientos de Almacén y Activos Fijos muebles, revisión con la Dirección Administrativa del avance para utilización SECOP II e impacto al Proyecto, revisión y ajustes a especificaciones técnicas de Facturación y Cuentas por Cobrar.</t>
  </si>
  <si>
    <t>Dado el requerimiento de la Dirección Financiera (documento 2017006272), se evaluaron y definieron otras alternativas diferentes enfocadas a la re implementación del actual software de JDEdwards o la implementación de una nueva versión.</t>
  </si>
  <si>
    <t>Ajustes: No se realizará trámites de VF</t>
  </si>
  <si>
    <t>Cambios al Cronograma:</t>
  </si>
  <si>
    <t>Estudios previos: 02/05/2017</t>
  </si>
  <si>
    <t>Radicación en ADM: 15/05/2017</t>
  </si>
  <si>
    <t>Publicación Definitivos: 15/06/2017</t>
  </si>
  <si>
    <t>Registro Presupuestal: 04/07/2017</t>
  </si>
  <si>
    <t>Inicio: 19/07/2017</t>
  </si>
  <si>
    <t>Final: 22/12/2017</t>
  </si>
  <si>
    <t>PRIMER TRIMESTRE: Teniendo en cuenta la cantidad (bolsa de correos electrónicos) aun existentes, y su nivel de consumo por parte del área usuaria, se considera son suficientes para proveer el servicio por un tiempo mayor que puede cubrir toda la vigencia 2017. Se estima no ejecutar este proyecto, se utilizará el presupuesto asignado para financiar el proyecto de adquisición de servidores.</t>
  </si>
  <si>
    <t>Teniendo en cuenta  el estado actual de los estudios previos y los tiempos de contratación se solicita modificar las fechas así:</t>
  </si>
  <si>
    <t>Radicación en administrativa 15/05/2017</t>
  </si>
  <si>
    <t>Publicación Definitivos 15/06/2017</t>
  </si>
  <si>
    <t>Registro Presupuestal:  01/07/2017</t>
  </si>
  <si>
    <t>Inicio: 15/07/2017</t>
  </si>
  <si>
    <t>Finalización: 15/12/2017        Pondera el avance 80%</t>
  </si>
  <si>
    <t>Se requiere modificar las fechas así:</t>
  </si>
  <si>
    <t>Radicación en Administrativa: 01/06/2017</t>
  </si>
  <si>
    <t>Publicación pliegos definitivos: 20/06/2017</t>
  </si>
  <si>
    <t>Adjudicación y Registro pptal: 01/08/2017</t>
  </si>
  <si>
    <t>Fecha de inicio: 04/08/2017</t>
  </si>
  <si>
    <t>Fecha finalización: 30/12/2017</t>
  </si>
  <si>
    <t>Ppto asignado por diferencia después de adjudicado SIGA</t>
  </si>
  <si>
    <t>Radicación en Administrativa: 19/05/2017</t>
  </si>
  <si>
    <t>publicación pliegos definitivos: 07/06/2017</t>
  </si>
  <si>
    <t>Adjudicación y Registro pptal: 24/07/2017</t>
  </si>
  <si>
    <t>Fecha de inicio: 26/07/2017</t>
  </si>
  <si>
    <t xml:space="preserve">El saneamiento Contable de las obligaciones que se encuentran mediante </t>
  </si>
  <si>
    <t xml:space="preserve">el proceso de Remisibilidad. </t>
  </si>
  <si>
    <t>EJECUCIÓN DEL PROCESO  INICIAL</t>
  </si>
  <si>
    <t>EJECUCIÓN DEL PROCESO  AJUSTADO</t>
  </si>
  <si>
    <t>SEGUIMIENTO SEGUNDO TRIMESTRE</t>
  </si>
  <si>
    <t>EJECUCIÓN DEL PROCESO INICIAL</t>
  </si>
  <si>
    <t>SEGUIMIENTO   30 DE JUNIO DE 2017</t>
  </si>
  <si>
    <t>SEGUIMIENTO SEGUNDO  TRIMESTRE</t>
  </si>
  <si>
    <t>EJECUCIÓN DEL PROCESO AJUSTADO</t>
  </si>
  <si>
    <t>SEGUIMIENTO   A 3O DE JUNIO DE 2017</t>
  </si>
  <si>
    <t>ÁREA SOLICITA REPROGRAMACIÓN DE METAS RP PARA  JULIO, INICIO AGOSTO, FINALIZACIÓN OCTUBRE</t>
  </si>
  <si>
    <t xml:space="preserve">SEGUIMIENTO PRIMER TRIMESTRE </t>
  </si>
  <si>
    <t>PENDIENTE DE LA TERMINACION DE LA ADECUACION DE LAS AREAS PARA SANIDAD AEROPUERTO DE PROVIDENCIA</t>
  </si>
  <si>
    <t>PUBLICADO EN SECOP EN  25 DE MAYO, PREVISTA ADJUDICACIÓN DE ACUERDO CON EL CRONOGRAMA DE LA DIRECCION ADMINSITRATIVA PARA EL 11 DE JULIO</t>
  </si>
  <si>
    <t>Fecha de
 Finalización</t>
  </si>
  <si>
    <t>SEGUIMIENTO A JUNIO 30 DE 2017</t>
  </si>
  <si>
    <t>SEGUIMIENTO   A 30 DE JUNIO  DE 2017</t>
  </si>
  <si>
    <t>ADJUDICADO MEDIANTE RESOLUCION 01726 DE 16 DE JUNIO DE 2017</t>
  </si>
  <si>
    <t xml:space="preserve">CUMPLE </t>
  </si>
  <si>
    <t>CONTRATOS EN EJECUCION</t>
  </si>
  <si>
    <t>cumple</t>
  </si>
  <si>
    <t>EL PROPIETARIO NO ACEPTA LA OFERTA POR LO QUE SE ENVIA A EXPROPIACION A JURIDICA</t>
  </si>
  <si>
    <t>PENDIENTE DE ENTREGA DE AVALUOS POR PARTE DEL IGAC</t>
  </si>
  <si>
    <t xml:space="preserve">CONTRATO EN EJECUCION </t>
  </si>
  <si>
    <t>CUMPLIDO PRIMER TRIMESTRE</t>
  </si>
  <si>
    <t xml:space="preserve">ESTE PROYECTO SE DESARROLLA CON CONVENIO INTERADMINSITRATIVO CON EL MUNICIPIO DE PEREIRA, QUE SE ENCUENTRA EN EJECUCION, LO CORRESPONDIENTE A LA ADQUISICION DE EQUIPOS REQUIRIO DE TRAMITE DE VIGENCIAS FUTURAS QUE FUERON AUTORIZADAS EN MAYO, LO QUE ATRASO EL CRONOGRAMA PREVISTO.  SE ECUENTRA RADICADO EN DIRECCION ADMINISTRATIVA, POSIBLE PUBLICACION DE BORRADORES EN SEGUNDA SEMANA DE JULIO </t>
  </si>
  <si>
    <t>CONTRATO EN EJECUCION CON VIGENCIAS FUTURAS</t>
  </si>
  <si>
    <t>ESTE PROYECTO SE DESARROLLA CON CONVENIO INTERADMINSITRATIVO CON EL MUNICIPIO DE PEREIRA, QUE SE ENCUENTRA EN EJECUCION, LO CORRESPONDIENTE A LA ADQUISICION DE EQUIPOS REQUIRIO DE TRAMITE DE VIGENCIAS FUTURAS QUE FUERON AUTORIZADAS EN MAYO, LO QUE ATRASO EL CRONOGRAMA PREVISTO.  SE ECUENTRA N BORRRADORES PUBLICADOS</t>
  </si>
  <si>
    <t xml:space="preserve">131 MILLONES SE UTILIZARON PARA PAGAR DEDUCIBLE POR SINIESTROS.  $369 MILLONES SE TRASLADARON PARA ACTUALIZACION RADIOAYUDAS  </t>
  </si>
  <si>
    <t xml:space="preserve">CONTRATO No.1700039 EN EJECUCION </t>
  </si>
  <si>
    <t xml:space="preserve">CONTRATO No 17000421 MC EN EJECUCION </t>
  </si>
  <si>
    <t xml:space="preserve">CONTRATO No 17000323 H3 EN EJECUCION </t>
  </si>
  <si>
    <t xml:space="preserve">CONTRATO No 17000039A  H3 MC EN EJECUCION </t>
  </si>
  <si>
    <t>UNICO PAGO ANUAL RESOLUCION 00715 DEL 22 DE MARZO</t>
  </si>
  <si>
    <t>UNICO PAGO ANUAL RESOLUCION 00822 DEL 29 DE MARZO</t>
  </si>
  <si>
    <t>UNICO PAGO ANUAL RESOLUCION 001-2017 RTVC</t>
  </si>
  <si>
    <t>POR AJUSTE EN LA PLANEACIÓN DEBIDO A PRIORIZACION DE NECESIDADES, SE ADELANTA SOLICITUD DE VIGENCIAS FUTURAS, CDP POR $2,302 MILLONES</t>
  </si>
  <si>
    <t>CONTRATO 170000468 H3 EN EJECUCION, ADJUDICADO EN ABRIL, REGISTRO EXPEDIDO EN MAYO 23</t>
  </si>
  <si>
    <t xml:space="preserve">POR AJUSTE EN LA PLANEACIÓN DEBIDO A PRIORIZACION DE NECESIDADES NO SE REALIZARA, SE TRASLADAN RECURSOS PARA ADQUISISION DE SISTEMAS DE COMUNICACIÓN SATELITAL Y PARA ADQUISISICÓN DE RADIOENLACES DIGITALES EN LA REGIONAL ATLANTICO </t>
  </si>
  <si>
    <t>POR AJUSTE EN LA PLANEACIÓN DEBIDO A PRIORIZACION DE NECESIDADES NO SE REALIZARA, SE TRASLADAN RECURSOS PARA ADQUISICION DE EQUIPOS Y SERVICIOS RED WAN Y LAN</t>
  </si>
  <si>
    <t xml:space="preserve">POR AJUSTE EN LA PLANEACIÓN DEBIDO A PRIORIZACION DE NECESIDADES SE REALIZARON TRASLADOR PARA FINANCIAR EL PROYECTO, CDP POR $6,662 MILLONES. RADICADO EN DIRECCION ADMINISTRATIVA EN JUNIO </t>
  </si>
  <si>
    <t xml:space="preserve">EL PROYECTO SE ENCUENTRA EN ESTRUCTURACION DE PLIEGOS </t>
  </si>
  <si>
    <t>Este proyecto tiene un costo aprox de QUINCE MIL MILLONES.
ACTUALMENTE SE CUENTA EN EL RUBRO CON $1.300, MILLONES POR LO QUE SE DEBE INICIAR LA  JUSTIFICACION DEL TRASLADO DE RECURSOS POR $5,000.000.000 DEL RUBRO 24030600-16 PARA SOPORTAR EL VALOR DE LA PRESENTE VIGENCIA E INICIAR EL TRAMITE DE SOLICITUD DE VF. A LA FECHA NO HA SIDO APROBADO EL TRASLADO</t>
  </si>
  <si>
    <t>EL PROYECTO SE ENCUENTRA PENDIENTE DE ADJUDICACION PREVISTA PARA EL 11 DE JULIO</t>
  </si>
  <si>
    <t xml:space="preserve">RADICADO EN ADMINISTRATIVA, PREVISTO PUBLICAR BORRADORES EL 03 DE JULIO </t>
  </si>
  <si>
    <t xml:space="preserve">CONTRATO EN EJECUCION CON VIGENCIAS FUTURAS </t>
  </si>
  <si>
    <t xml:space="preserve">CONTRATO 17000361  EN EJECUCION </t>
  </si>
  <si>
    <t xml:space="preserve">PRIMER PROCESO DECLARADO DESIERTO, REINICIA PROCESO 27 DE JUNIO PREVISTA ADJUDICACIÓN 28 DE JULIO </t>
  </si>
  <si>
    <t xml:space="preserve">SE VA A REALIZAR SOLAMENTE YOPAL  POR $1,406 MILLONES LOS RECURSOS RESTANTES SE TRASLADARON 219 PARA ADQUISICION DE REPUESTOS Y 284 MILLONES  SILLAS TANDEM, 100 MILLONES REGIONAL ATLANTICO PARA ADQUISICION DE EQUIPOS </t>
  </si>
  <si>
    <t>EN TRAMITE SOLICITUD DE VIGENCIAS FUTURAS, VALOR CDP $3,000 MILLONES, $73 MILLONES SE TRASLADARON PARA MOTOBOMBA PARA ATENDER INUNDACIONES EN EL AEROPUERTO EDR</t>
  </si>
  <si>
    <t xml:space="preserve">PROCESO ADJUDICADO EN JUNIO 12, PENDIENTE EXPEDIDCIÓN DE REGISTRO PRESUPUESTAL </t>
  </si>
  <si>
    <t xml:space="preserve">EN PROCESO PRECONTRACTUAL  CON CDP EXPEDIDO </t>
  </si>
  <si>
    <t xml:space="preserve">ADJUDICADO EL 14 DE JUNIO POR $460,993,280, CONTRATO EN EJECUCION. $38 MILLONES EXCEDENTE DE CONTRATACION </t>
  </si>
  <si>
    <t xml:space="preserve">PROCESO DECLARADO DESIERTO, REINICIA EL 09 DE JUNIO, EL 30 DE JUNIO SE REUNE COMITÉ DE EVALUACION, PREVISTA ADJUDICACION EN JULIO </t>
  </si>
  <si>
    <t xml:space="preserve">NOVIEMBRE </t>
  </si>
  <si>
    <t>CONTRATO EN EJECUCUIN CON VIGENCIA FUTURA</t>
  </si>
  <si>
    <t xml:space="preserve">SE DEFINE REALIZACION CON SOLICITUD DE VIGENCIA FUTURA POR $2,358 MILLONES. EN TRAMITE </t>
  </si>
  <si>
    <t xml:space="preserve">SE DEFINE REALIZACION CON SOLICITUD DE VIGENCIA FUTURA POR $1,416 MILLONES. EN TRAMITE. SALDO SE TRASLADARON A DEDUCIBLES </t>
  </si>
  <si>
    <t>SE ESTAN ADELANTANDO 2 PROYECTOS UNO POR $892
 MILLONES PARA  RADAR EDR, POR EXCLUSIVIDAD PREVISTO INICIO DE EJECUCION EN SEPTIEMBRE, OTRO POR $2,518 PARA EL MANTENIMIENTO DE MODULOS Y PARTES DE SISTEMA RADAR INSTALADOS A NIVEL NAL. EN ETAPA PRECONTRACTUAL EN REVISION EN SSO, PREVISTA ADJUDICACION EN SEPTIEMBRE.  $290 MILLONES SE TRASLADARON A ADQUISICION DE REPUESTOS</t>
  </si>
  <si>
    <t xml:space="preserve">NO CUMPLE </t>
  </si>
  <si>
    <t xml:space="preserve">SE TRASLADARON $100 MILLONES PARA ADQUISICION DE REPUESTOS, SE ADELANTAN PROCESOS POR : MANTENIMIENTO PLANTA TELEFONICA POR 23 MILLONES PUBLICADO PREVISTO REGISTRO EN AGOSTO; $278 RADIOENLACES RADICADO EN ADMINISTRATIVA ; 718 MILLONES REPUESTOS SISTEMAS FREQUENTS EN ELABORACION POR EL AREA; </t>
  </si>
  <si>
    <t xml:space="preserve">NO SE REALIZA POR AJUSTES A LA PLANEACION </t>
  </si>
  <si>
    <t xml:space="preserve">SE REALIZA UN SOLO PROYECTO PARA LA ACTUALIZACION DE EQUIPOS DE INSPECCION MOVIL PARA MANTO Y CONSERVACION DE RADIOAYUDAS POR $1,600 MILLONES, EN SSO SE REVISA EN JUNIO SE RADICA EN ADMINSTRATIVA PUBLICACION PREPLIEGOS , AGOSTO ADJUDICACION INICIA EN SEPTIEMBRE </t>
  </si>
  <si>
    <t>SE REALIZA UN SOLO PROYECTO Y SE INCREMENTA EL PRESUPUESTO A $2,103,480,750 PUBLICADO BORRADORES 15 DE JUNIO  PREVISTO ADJUDICAR EN AGOSTO</t>
  </si>
  <si>
    <t xml:space="preserve">ADJUDICADO EL 15 DE JUNIO, A LA FECHA NO TIENE REGISTRO PRESUPUESTAL </t>
  </si>
  <si>
    <t>CONTRATO 17000707 H3 DEL 26 DE MAYO, EN EJECUCION. ARARACUARA QUEDO UN EXCEDENTE DE CONTRATACIÓN POR $18,000 MILLONES QUE SE VAN A TRASLADAR A REGIONAL META</t>
  </si>
  <si>
    <t xml:space="preserve">SE TRASLADARON 107 MILLONES PARA ACTIVIDAD DE MANTO EQUIPOS DE ENERGIA, REGISTROS POR 147 MILLONES Y SE TIENE UN CDP POR 73 MILLONES Y POR EJECUTAR 27 MILLONES. SE REALIZAN LOS REGISTORS A MEDIDA QUE SE REQUIERA A TRAVÉS DEL AÑO  </t>
  </si>
  <si>
    <t xml:space="preserve">RADICADO EN LA DIRECCIÓN ADMINSITRATIVA, PENDIENTE POR PUBLICAR </t>
  </si>
  <si>
    <t>EL PROCESO SE ENCUENTRA RADICADO EN LA DIRECCION ADMINISTRATIVA MEDIANTE COMUNICACIÓN  No. 4001-2017015184 EL 15/06/2017, SE ENCUENTRA PENDIENTE DE APROBACION DE VIGENCIAS FUTURAS</t>
  </si>
  <si>
    <t xml:space="preserve">RECURSOS TRASLADADOS PARA LA ACTIVIDAD DE ADQUISICION DE ELEMENTOS DE PROTECCION PERSONAL </t>
  </si>
  <si>
    <t>PROCESO EN CIERRE Y PRESENTACION DE OFERTAS 20/06/2017 Y EVALUACION, PENDIENTE DE OBSERVACIONES AL INFORME DE EVALUACION</t>
  </si>
  <si>
    <t>PROCESO RADICADO EN LA DIRECCION ADMINISTRATIVA, PENDIENTE DE PUBLICACION EN BORRADORES</t>
  </si>
  <si>
    <t>PROCESO No. 17001183 H1, PUBLICADO EN BORRADORES, PUBLICACION DEL PLIEGO DEFINITIVO 06/07/2017 SEI  Y 17000980 H2 SAR SUBASTA  28/07/2017,</t>
  </si>
  <si>
    <t xml:space="preserve">RECURSOS REGIONALIZADOS </t>
  </si>
  <si>
    <t xml:space="preserve">PROCESO No. 17001190 H3 2017 PUBLICADO EN BORRADORES </t>
  </si>
  <si>
    <t xml:space="preserve">PROCESO No. 17001189 H3 2017 PUBLICADO EN BORRADORES </t>
  </si>
  <si>
    <t>RUBRO REGIONALIZADO - REGIONAL CUNDINAMARCA</t>
  </si>
  <si>
    <t xml:space="preserve">PROCESO  17001128 H3 ADJUDICADO AUTOSERVICIO DE OCCIDENTE PENDIENTE PRESENTACION POLIZAS $17,385,321 PARA EL NIVEL CENTRAL </t>
  </si>
  <si>
    <t>ADJUDICADO COLOMBIA COMPRA EFICIENTE  16/MARZO/2017</t>
  </si>
  <si>
    <t>PROCESO 17001060 H1 EN CIERRE, PRESENTACION DE OFERTAS, EVALUACION DE LAS MISMAS, PENDIENTE DE OBSERVACIONES AL INFORME DE EVALUACION</t>
  </si>
  <si>
    <t xml:space="preserve">PROCESO PARA EJECUTAR EN NOVIEMBRE </t>
  </si>
  <si>
    <t xml:space="preserve">PROCESO 17001007 H1 ADJUDICADO Y ACEPTACION DE LA PROPUESTA  A PRODECO COLOMBIA SAS 13/06/2017 CONTRATO EN EJECUCION POR 19,943,043, EL VALOR RESTATNE SE TRASLADO AL MANTENIMIENTO DE EQUIPOS Y HERRAMIENTAS </t>
  </si>
  <si>
    <t>PROCESO  17001166 H3  PUBLICADO EN BORRADOR CIERRE EL 24/07/2017 ,</t>
  </si>
  <si>
    <t>PROCESO No. 17001063 H2, PUBLICADO EN DEFINITIVOS , CIERRE DE LA LICITACION 11/07/2017</t>
  </si>
  <si>
    <t xml:space="preserve">PROCESO PENDIENTE DE PUBLICACION EN BORRADORES PENDIENTE TRASLADO PRESUPUESTAL DNP.COMITE , </t>
  </si>
  <si>
    <t>PROCESO No. 17001187 H3 PUBLICADO EN BORRADORES</t>
  </si>
  <si>
    <t>710,809,452</t>
  </si>
  <si>
    <t xml:space="preserve">PROCESO  ADJUDICADO, PRESTACION DE SERVICIOS  FUE FIRMADO EL 12 DE ABRIL DEL 2017 CON LA FIRMA API SAS EN EJECUCION </t>
  </si>
  <si>
    <t>EL PRESENTE PROCESO SE DECLARA DESIERTO, MEDIANTE RESOLUCION No. 01761 DADO QUE NO SE PRESENTO NINGUN OFERENTE EL 21/06/2017.
PUBLICADO NUEVAMENTE EN BORRADORES 29/06/2017</t>
  </si>
  <si>
    <t>PROCESO No. 17001082 H2 de 2017 PUBLICADO EN BORRADORES</t>
  </si>
  <si>
    <t>CONTRATO EN EJECUCION PENDIENTE DEFINIR EJECUCION DEL EXCEDENTE DEL 1%</t>
  </si>
  <si>
    <t>ESTA ACTIVIDAD NO SE VA A REALIZAR, SE ESTA TRAMITANDO TRASLADO DE RECURSOS POR 852,00,000 PARA ADQUISICION DE CCTV</t>
  </si>
  <si>
    <t>Cumplimiento de la Actividad</t>
  </si>
  <si>
    <t>Detalle del Avance</t>
  </si>
  <si>
    <t>Observaciones 
Oficina de planeación</t>
  </si>
  <si>
    <t>Fue radicado en abril en la Direccion Administrativa, se debio retirar por cambio del concepto de EPP a Identificacion Institucional por orden de la Direccion General.</t>
  </si>
  <si>
    <t>Pendiente por Publicar</t>
  </si>
  <si>
    <t xml:space="preserve">Contrato  en ejecución </t>
  </si>
  <si>
    <t>Se han presentado reiteradas dificultades en la realizacion del estudio de mercado que han impedido el cumplimiento de la meta</t>
  </si>
  <si>
    <t>En publicacion de pliegos</t>
  </si>
  <si>
    <t>Contrato Adjudicado</t>
  </si>
  <si>
    <t>Contrato en ejecución</t>
  </si>
  <si>
    <t xml:space="preserve">El valor se traslado para adquisicion de equipos </t>
  </si>
  <si>
    <t>En observaciones para adjudicacion</t>
  </si>
  <si>
    <t xml:space="preserve">Contrato en ejecución </t>
  </si>
  <si>
    <t>Pendiente adjudicacion</t>
  </si>
  <si>
    <t>Pendiente ajudicación</t>
  </si>
  <si>
    <t xml:space="preserve">NO </t>
  </si>
  <si>
    <t>Se declara desierto y se encuentra en etapa de cotización de nuevos elementos</t>
  </si>
  <si>
    <t>Contrato adjudicado/pendiente otra compra</t>
  </si>
  <si>
    <t>Contrato en ejecucion</t>
  </si>
  <si>
    <t>Contratacion adjudicada</t>
  </si>
  <si>
    <t>Pendiente ajudicacion</t>
  </si>
  <si>
    <t>listo para publicar</t>
  </si>
  <si>
    <t>En proceso de cotización</t>
  </si>
  <si>
    <t>SE ADELANTA CONTRATACION DIRECTA,  SE COMPRAN PEAJES DIRECTAMENTE AL CONCESIONARIO-SE ESTIMA ADQUIRIR VALES DE PEAJES POR $19.200 MILLONES, EL SALDO $20.800 MILLONES SE ASIGANAR A REGIONAL META PARA ATENDER NECESIDADES DE MANTO RADAR.</t>
  </si>
  <si>
    <t>ESTE PROCESO RA CUENTA CON CONTRATO 
PROC MC 17000991 H1 DE 2017, FUE ADJUDICADO POR MENOR VALOR AL DEL CDP, ($44.130.555), LOS RECURSOS DISPONIBLES ($5.869.445) YA FUERON LIBERADOS Y SE VAN ASIGNAR A LA REGIONAL META, QUIEN LOS REQUIERE.</t>
  </si>
  <si>
    <t>ADJUDICADO A DATUM INGENIEROA POR VALOR DE ($1.799.743.141) CTO 17000721 H3 DE 2017- RECURSOS DISPONIBLES POR MENOR VALOR ADJUDICADO ($256.879)</t>
  </si>
  <si>
    <t>ESTRUCTURACION PLIEGOS PARA RFVISION SEGUNDA SEMANA DE JULIO- SE UTILIZARAN 25 MILLONES DELA APROPIACION, EL SALDO (15.000.000) SE ASIGNARAN A REGIONAL META PARA ATENDER NECESIDADES DE MANTO RADAR.</t>
  </si>
  <si>
    <t>EL 28 DE MARZO FUE ADJUDICADO POR ITEM A INDRA Y RAPIDEXXUS, CONTRATO 17000357 01 H2 2017, EN EJECUCION</t>
  </si>
  <si>
    <t>ACTIV-10.
ADQUISICION DE REPUESTOS PARA EL MANTENIMIENTO DE SISTEMAS METEOROLOGICOS AERONAUTICOS A NIVEL NACIONAL</t>
  </si>
  <si>
    <t>NIVEL NACIONAL</t>
  </si>
  <si>
    <t xml:space="preserve">ESTE PROYECTO NO SE TENIA PREVISTO POR LO TANTO SE REALIZARON TRASLADOS ENTRE ACTIVIDAADES PARA REALIZARLO, A LA FECHA YA CUENTA CON CDP 65917 EXPEDIOD EL 30 DE JUNIO </t>
  </si>
  <si>
    <t>ESTOS RECURSOS SE TRASLADARON PARA FINANCIAR EL PROYECTO DE ADQUISICION DE REPUESTOS DE METEOROLOGIA</t>
  </si>
  <si>
    <t>ASCENSORES PROC MC 17000879 H3 DE 2017- ADJUDICADO A SERIINDUSTRIALES DEL HUILA</t>
  </si>
  <si>
    <t>COMPROMETIDO, OBLIGADO Y PAGADO</t>
  </si>
  <si>
    <t>SE CONSTITUYO EL CONTRATO No. 17000673 H3 POR VALOR DE $ 57.960.000 NO SE HAN REALIZADO PAGOS</t>
  </si>
  <si>
    <t>CONTRATO EN EJECUCION, PENDIENTE POR PAGOS</t>
  </si>
  <si>
    <t>CONTRATO EN EJECUCION, PENDIENTES POR PAGOS</t>
  </si>
  <si>
    <t>CONTRATO EN EJECUCION, OBLIGACIÓN Y PAGO PAGO POR VALOR DE $ 52.220.000</t>
  </si>
  <si>
    <t>CONTRATO EN EJECUCION, OBLIGACION Y PAGO POR VALOR DE $ 7.578.400</t>
  </si>
  <si>
    <t>OBLIGACIÓN Y PAGO POR VALOR DE 11.454.600</t>
  </si>
  <si>
    <t>CONTRATO No. 17000932 H1 $ 7.415.125 COMPROMETIDO Y CTO No. 17001123 H1 POR VALOR DE $ 14.000.000 EN ADJUDICACIÓN, SE SOLICITARÁ REDUCCIÓN DEL SALDO POR VALOR DE $ 4.000.000 PARA CUBRIR OTRAS NECESIDADES DE LA SECRETARÍA</t>
  </si>
  <si>
    <t xml:space="preserve">SE AJUSTO PLANEACION ACORDE A PRIORIDADES Y SE TRASLADARON LOS RECURSOS A CERTIFICACION AEROMEDICA. </t>
  </si>
  <si>
    <t>COMPROMISO POR $ 2.000.000 NO HAY PAGOS</t>
  </si>
  <si>
    <t>CONTRATO EN EJECUCION, NO HAY PAGOS</t>
  </si>
  <si>
    <t>COMPROMISO POR $ 9.000.000 NO HAY PAGOS</t>
  </si>
  <si>
    <t>SE EXPIDIO EL CDP POR VALOR DE $ 10.000.000</t>
  </si>
  <si>
    <t>COMPROMISO POR $ 3.999.590 NO HAY PAGOS</t>
  </si>
  <si>
    <t>COMPROMISO POR $ 2.654.300 NO HAY PAGOS</t>
  </si>
  <si>
    <t>CONTRATO EN EJECUCION COMPROMISO POR $ 45.000.000 NO HAY PAGOS</t>
  </si>
  <si>
    <t>EN PROYECTO DE  ELABORACION DE RESOLUCION PARA CONTRATAR LA ASISTENCIA TECNICA, CONSISTENTE EN TRAER EXPERTO DE ANAC</t>
  </si>
  <si>
    <t>SE AJUSTO PLANEACION ACORDE A PRIORIDADES Y SE TRASLADO EL VALOR DE $ 4.000.000 PARA EL NIVEL CENTRAL, PARA ADQUISICION VEHICULO</t>
  </si>
  <si>
    <t>SE AJUSTO PLANEACION ACORDE A PRIORIDADES Y SE TRASLADO EL VALOR DE $ 5.000.000 PARA EL NIVEL CENTRAL PARA ADQUISICION VEHICULO</t>
  </si>
  <si>
    <t>SEGUIMIENTO   A 30 DE  JUNIO DE 2017</t>
  </si>
  <si>
    <t>SE EFECTÚO LA CONTRATACIÓN CON IATA POR VALOR DE $535.335.774 EL DÍA 2 DE JUNIO, CDP 12517 Y RP 77117 No. DE CONTRATO 17001143-H3</t>
  </si>
  <si>
    <t xml:space="preserve">SE REGISTRARON CONTRATOS  CON LOS SIGUIENTES RP's:
52917,57217,635,1764617,66017, 70017, 72317, 73017Y 81117 POR VALOR TOTAL DE $472.753.250
</t>
  </si>
  <si>
    <t>SE REGISTRO UN CONTRATO CON EL RP No. 56017 POR VALOR DE $24.304.000</t>
  </si>
  <si>
    <t>EN EL SEGUNDO TRIMESTRE  SE COMPROMETIERON $2815,8 MILLONES DE PESOS Y SE OBLIGARON $1.269,5 MILLONES</t>
  </si>
  <si>
    <t>SE REGISTRÓ UN CONTRATO POR $80,000,000 CON COMPENSAR PARA LA REALIZACIÓN DE ACTIVIDADES DE BIENESTAR No. RP 80017</t>
  </si>
  <si>
    <t>SE ADQUIRIERON PUBLICACIONES DE OACI RP No. 56617 POR VALOR DE $31.480.500</t>
  </si>
  <si>
    <t xml:space="preserve">SE COMPROMETIRON Y OBLIGARON $812,9 MILLONES </t>
  </si>
  <si>
    <t>CUMPLIMIENTO SEGUNDO TRIMESTRE</t>
  </si>
  <si>
    <t>CONTRATO EN EJECUCION No. 17000776H1 DEL 07 DE ABRIL DE 2017 COMPROMISO POR VALOR DE $ 26.012.389 NO HAY PAGOS</t>
  </si>
  <si>
    <t>CONTRATO EN EJECUCION No. 17000795H3 2017 DEL 23 DE MAYO DE 2017  COMPROMISO POR VALOR DE $ 29.965.000 NO HAY PAGOS</t>
  </si>
  <si>
    <t>EL EVENTO SE ENCUENTRA EN COLOMBIA COMPRA EFICIENTE EN ESPERA DE LAS COTIZACIONES PARA LA ADQUISICION EL  COMPROMISO SE HARÁ PARA EL MES DE JULIO COMO FUE ESTIPULADO  CDP No. 61617 DEL 14 DE JUNIO DE 2017</t>
  </si>
  <si>
    <t>A TRAVES DEL RADICADO 1000.145.2017016954 LA DIRECCION GENERAL AUTORIZO A LA SECRETARIA DE SEGURIDAD AEREA A REALIZAR LOS TRAMITES PRECONTRACTUALES Y CONTRACTUALES PARA LA ADQUISICION DE LAS UMI BASADOS EN EL ACUERDO ADJUNTO EN OBSERVACIONES PARA REALIZARLO POR COLOMBIA COMPRA EFICIENTE SE EXPIDIO EL CDP No. 61717 DEL 14 DE JUNIO DE 2017</t>
  </si>
  <si>
    <t>SE EXPIDIO CDP POR VALOR DE $ 36.000.000 Y COMPROMISO DE $ 9.282.000 QUE CORRESPONDE A LA CALIBRACIÓN DE ALCOHOLIMETROS, CONTRATO EN EJECUCION,No 17000672 H3 DEL 25 ABRIL DE 2017 A LA FECHA    NO HAY PAGOS. PARA CALIBRACIÓN BÁSCULA DE PESAJE SE TIENE COTIZACION DE INSTITUTO NAL DE METEREOLOGIA, SIN EMBARGO SE REQUIERE  QUE OPAIN  HAGA ENTREGA OFICIAL DE LA BASCULA SE REQUIERE QUE EXPERTO DE LA FABRICA VENGA A EVALUAR ESTADO DE LA BÁSCULA PARA PODER EFECTUAR LA CALIBRACION</t>
  </si>
  <si>
    <t>CONTRATOS EN EJECUCION CON VIGENCIA FUTURA, CUMPLIMIENTO EN ENERO DE 2017</t>
  </si>
  <si>
    <t xml:space="preserve"> CRONOGRAMA DE INVERSION - A JUNIO 30  2017</t>
  </si>
  <si>
    <t>DIRECCIÓN DE SERVICIOS AEROPORTUARIOS</t>
  </si>
  <si>
    <t>ACTIVIDADES DESARROLLADAS ACORDE AL CRONOGRAMA</t>
  </si>
  <si>
    <t>VALOR AJUSTADO PROCESO
 (millones)</t>
  </si>
  <si>
    <t>SEGUIMIENTO   A 30 DE JUNIO DE 2017</t>
  </si>
  <si>
    <t xml:space="preserve">SEGUNDO TRIMESTRE:
Fecha de Radicación: 24/04/2017
Proceso: 17000940 H2
Fecha Publicación en Borradores - SECOP: 16/05/2017
Fecha Publicación definitivos:   30/05/2017
Estado a Junio 30/2017: Publicación informe de evaluación
Fecha Adjudicación segun cronograma precontractual: 14/07/2017
</t>
  </si>
  <si>
    <r>
      <rPr>
        <sz val="11"/>
        <color rgb="FFFF0000"/>
        <rFont val="Calibri"/>
        <family val="2"/>
      </rPr>
      <t>**</t>
    </r>
    <r>
      <rPr>
        <sz val="11"/>
        <color theme="1"/>
        <rFont val="Calibri"/>
        <family val="2"/>
      </rPr>
      <t xml:space="preserve"> ADQUISICIÓN, INSTALACIÓN Y PUESTA EN FUNCIONAMIENTO DE EQUIPOS WORKSTATION</t>
    </r>
  </si>
  <si>
    <r>
      <rPr>
        <sz val="11"/>
        <color rgb="FFFF0000"/>
        <rFont val="Calibri"/>
        <family val="2"/>
        <scheme val="minor"/>
      </rPr>
      <t xml:space="preserve">** </t>
    </r>
    <r>
      <rPr>
        <sz val="11"/>
        <color theme="1"/>
        <rFont val="Calibri"/>
        <family val="2"/>
        <scheme val="minor"/>
      </rPr>
      <t xml:space="preserve">Requerimiento inmediato con el fin de adquirir equipos o estaciones de trabajo de gran capacidad y rendimiento, con un alto desempeño que permita a la Dirección de Servicios a la Navegación Aérea de la Entidad  la utilización  óptima y ágil de la herramienta de software SIA/AIM para el manejo del Sistema de Información Aeronáutica, en el cual se registra y administra la información aeronáutica en forma automatizada, confiable, segura y alineada con el Plan Mundial de Navegación Aérea. </t>
    </r>
  </si>
  <si>
    <t xml:space="preserve">SEGUNDO TRIMESTRE:
Fecha de Radicación: 17/05/2017
Proceso: 17001009 H2
Fecha Publicación definitivos:   23/05/2017
Estado a Junio 30/2017: ADJUDICADO
Valor Adjudicado: $16.373.304 </t>
  </si>
  <si>
    <r>
      <t xml:space="preserve">SEGUNDO TRIMESTRE: 
Ya se adjudicó licenciamiento Microsoft: $ 932.214.056
Se adelanta lo correspondiente a la adquisición de Licencias IBM Máximo: $ 641.016.160
Fecha de Radicación: 01/06/2017
Proceso: 17001141 H2
Fecha Publicación en Borradores - SECOP: 12/06/2017
Fecha Publicación definitivos:   29/06/2017
Estado a Junio 30/2017: Publicación Definitivos
Fecha Adjudicación segun cronograma precontractual: 08/08/2017
Se pondera avance en 80%
*** </t>
    </r>
    <r>
      <rPr>
        <b/>
        <sz val="11"/>
        <color theme="1"/>
        <rFont val="Calibri"/>
        <family val="2"/>
        <scheme val="minor"/>
      </rPr>
      <t>El saldo actual de presupuesto $ 326.769.784 se destina para cubrir TRASLADO PRESUPUESTAL  el rubro de Soporte y Mantenimiento,</t>
    </r>
  </si>
  <si>
    <t>SEGUNDO TRIMESTRE: 
Fecha Radicación:  07/06/2017
Borrador SECOP: 22/06/2017
Definitivos SECOP: Julio 4 de 2017
Estado a 30 junio/2017: Publicado en borrador en el SECOP, debería estar ya en Definitivos.
Adjudicación o Fecha estimada adjudicación: Agosto 8 de 2017
Se pondera avance en 95%</t>
  </si>
  <si>
    <r>
      <t xml:space="preserve">Uno de los requisitos previos de este proyecto es tener definido el plan de implementación institucional de las NICSP por parte de la Dirección Financiera de la Entidad. Esta definición se estima tener hacia el 22 de diciembre de 2017. Se debe que dar espera a los resultados, ya que son insumo para las parametrizaciones de las aplicaciones y desarrollo de las nuevas funcionalidades a implementar.
Según los estudios previos adelantados el costo total estimado de este proyecto es de $1.062.412.800, valor que genera una Licitación Pública, el plazo para su ejecución adecuada es mínimo CINCO (5) meses y mientras se surten los cronogramas precontractuales, se considera según el tiempo disponible, ya no es viable ejecutarlo y terminarlo en esta misma vigencia 2017.
*** </t>
    </r>
    <r>
      <rPr>
        <b/>
        <sz val="11"/>
        <color theme="1"/>
        <rFont val="Calibri"/>
        <family val="2"/>
        <scheme val="minor"/>
      </rPr>
      <t>Se destina el presupuesto  para cubrir TRASLADO PRESUPUESTAL  el rubro de Soporte y Mantenimiento,</t>
    </r>
    <r>
      <rPr>
        <sz val="11"/>
        <color theme="1"/>
        <rFont val="Calibri"/>
        <family val="2"/>
        <scheme val="minor"/>
      </rPr>
      <t xml:space="preserve">
</t>
    </r>
  </si>
  <si>
    <t>SEGUNDO TRIMESTRE:  En el primer trimestre se estima no ejecutar este proyecto, se utilizará el presupuesto asignado para financiar el proyecto de adquisición de servidores.</t>
  </si>
  <si>
    <t>SEGUNDO TRIMESTRE: Se detalla alcance, especificaciones técnicas y de mercado, Con base a la información recibida los costos están sobre los $700.000.000  Teniendo en cuenta que se ha asigmado a este proyecto 350.000.000 junto con la necesidad de financiar mediante TRASLADO PRESUPUESTAL  el rubro de Soporte y Mantenimiento, ha obligado a redefinir el alcance y especificaciones lo que ha retrasado el cumplimiento establecifo.
Se pondera avance en 50%</t>
  </si>
  <si>
    <r>
      <t xml:space="preserve">SEGUNDO TRIMESTRE: Se elabora estudio de viabilidad y costos  detallados conforme a lo programado.
El costo total estimado del proyecto es de $1.017.380.879, valor que genera una Licitación Pública, el plazo para su ejecución adecuada es mínimo CINCO (5) meses, mientras se surten los cronogramas precontractuales, se considera ya no es viable ejecutarlo y terminarlo en esta misma vigencia.
*** </t>
    </r>
    <r>
      <rPr>
        <b/>
        <sz val="11"/>
        <color theme="1"/>
        <rFont val="Calibri"/>
        <family val="2"/>
        <scheme val="minor"/>
      </rPr>
      <t>Se destina el presupuesto  para cubrir TRASLADO PRESUPUESTAL  el rubro de Soporte y Mantenimiento,</t>
    </r>
  </si>
  <si>
    <t>SEGUNDO TRIMESTRE: Se identifica necesidad puntual con el CEA y se implementa solución  de software  para capacitación virtual E-learning  mediante la herramienta de software libre  Moodel, cubriendo para esta vigencia  los requerimientos establecidos.  No se requiere Inversión.</t>
  </si>
  <si>
    <t>SEGUNDO TRIMESTRE: Teniendo en cuenta la cantidad de transacciones aun existentes, y el nivel de consumo que de estas se ha detectado, se considera son suficientes para proveer el servicio por un tiempo mayor que puede cubrir toda la vigencia 2017. Se estima no ejecutar este proyecto, se utilizará el presupuesto asignado para financiar el proyecto de adquisición de servidores.
SE RENUEVA CONVENIO CON LA RNEC Y SE CONTINUA EL SERVICIO SIN PROBLEMAS.</t>
  </si>
  <si>
    <t xml:space="preserve">Renovar licencias del software actual y posible  ampliación de nuevos módulos solicitados por el usuario. Proveedor único  </t>
  </si>
  <si>
    <t>SEGUNDO TRIMESTRE: Se adjudica  proceso conforme a lo establecido. Pendiente de la firma del contrato</t>
  </si>
  <si>
    <r>
      <rPr>
        <sz val="11"/>
        <color rgb="FFFF0000"/>
        <rFont val="Calibri"/>
        <family val="2"/>
      </rPr>
      <t>**</t>
    </r>
    <r>
      <rPr>
        <sz val="11"/>
        <color theme="1"/>
        <rFont val="Calibri"/>
        <family val="2"/>
      </rPr>
      <t xml:space="preserve"> ADQUISICIÓN SOLUCIÓN DE CERTIFICADOS DIGITALES PARA EL ACCESO AL SISTEMA SIIF</t>
    </r>
  </si>
  <si>
    <t>Necesidad explicita de la Dirección Financiera.
Se debe  cubrir la necesidad inmediata de proveer certificados digitales que permitan el acceso a los uaurios de la Entidad all sistema de información SIIF NACION, el cual  debido a su  configuración y políticas de seguridad  requiere  de este tipo de certificados para ingresar a sus módulos y funcionalidades.</t>
  </si>
  <si>
    <t xml:space="preserve">SEGUNDO TRIMESTRE:
Fecha de Radicación: 05/05/2017
Proceso: 1700954 H1
Fecha Publicación definitivos:   18/05/2017
Estado a Junio 30/2017: ADJUDICADO
Valor Adjudicado: $17.884.000 </t>
  </si>
  <si>
    <r>
      <rPr>
        <sz val="11"/>
        <color rgb="FFFF0000"/>
        <rFont val="Calibri"/>
        <family val="2"/>
      </rPr>
      <t>**</t>
    </r>
    <r>
      <rPr>
        <sz val="11"/>
        <color theme="1"/>
        <rFont val="Calibri"/>
        <family val="2"/>
      </rPr>
      <t xml:space="preserve"> ADQUISICIÓN. INSTALACIÓN Y PUESTA EN FUNCIONAMIENTO DE RENOVACIÓN Y MEJORAMIENTO DE LA INFRAESTRUCTURA QUE CONFORMA LA SOLUCIÓN INFORMATICA DE CONTROL DE ACCESO DEL EDIFICIO ADMINISTRATIVO DE LA ENTIDAD</t>
    </r>
  </si>
  <si>
    <t>Necesidad prioritaria de actualizar y renovar parte de la infraestructura del control de acceso debido a su tiempo  de uso y falta de soporte.</t>
  </si>
  <si>
    <t>SEGUNDO TRIMESTRE:
Fecha de Radicación: 03/04/2017
Proceso: 17000848 H2
Fecha Publicación definitivos:   27/04/2017
Estado a Junio 30/2017: ADJUDICADO
Valor Adjudicado: $68.623.730</t>
  </si>
  <si>
    <t>SEGUNDO TRIMESTRE: 
Este proceso se radicó en la Dirección Administrativa el 10 de marzo de 2017
Fue publicado en borrador el 4 de abril de 2017
Se programó según cronograma  precontractual publicar en definitivo el 18 de abril de 2017, pero no se realizó.
Luego de  conocer  por la Dir. ADMTVA que se debe revisar aspectos generales del proceso y efectuadas reuniones con el Dr. Francisco Álvarez (asignado por el Director Administrativo para apoyarnos) de inmediato se realizaron los ajustes pertinentes por parte de Informática y se remitieron el 08 de junio de 2017, junto con las respuestas a las observaciones.
A la fecha 30 de junio de 2017  se realiza publicación  en definitivos.
Avance ponderado 80%</t>
  </si>
  <si>
    <t xml:space="preserve">
SEGUNDO TRIMESTRE: 
Terminadas las  comisiones a los aeropuertos  y afinamiento del  levanamiento de información se ve la necesidad de  redefinir o modificar algunas especificaciones técnicas. 
Radicación en ADM: Junio 7 de 2017
Estado a 30 junio/2017:  Por solicitud de la profesional del Grupo de Procesos Precontractuales a quien le fue asignado el proceso, se entregó en Secretaria General para revisión.
Avance ponderado 80%
</t>
  </si>
  <si>
    <t>SEGUNDO TRIMESTRE: 
Se adelanta trámite de VF en sistema SUIFP y en coordinación con la OAP.
A 30 de Junio se conoce ya se encuentra terminado tramite en el SUIFP. Aun no se tiene oficializada la aprobación de las VF por parte de DNP y MinHacienda.
Proceso por AMP - Conectividad de Colombia Compra Eficiente, en espera de aprobación de VF.  Avance ponderado 95%</t>
  </si>
  <si>
    <t>Contrato legalizado el 28 Febrero 2017</t>
  </si>
  <si>
    <t>Documentación radicada en la Dirección Administrativa.  Cierre de proceso primera semana de abril</t>
  </si>
  <si>
    <t>Contrato legalizado el 24 Mayo 2017</t>
  </si>
  <si>
    <t>Documentación lista para radicar en la Dirección Administrativa.  En espera de aval por parte de los usuarios del sistema sobre la necesidad de renovr el soporte y mantenimiento.</t>
  </si>
  <si>
    <t>Se requiere modificar las fechas asi:
Radicación en Administrativa: 02/05/2017
Publicacion pliegos definitivos: 22/05/2017
Adjudicación y Registro pptal: 24/07/2017
Fecha de inicio: 26/07/2017
Fecha finalización: 30/11/2017</t>
  </si>
  <si>
    <t>contrato legalizado 31 Mayo 2017</t>
  </si>
  <si>
    <t>Documentación radicada en la Dirección Administrativa.  Cierre de proceso primera semana de abril.</t>
  </si>
  <si>
    <t>Contrato legalizado 9 Mayo 2017</t>
  </si>
  <si>
    <t>Contrato legalizado 2 Junio 2017</t>
  </si>
  <si>
    <t>contrato legalizado 21 Junio 2017</t>
  </si>
  <si>
    <t>contrato legalizado 24 marzo 2017</t>
  </si>
  <si>
    <t>De acuerdo al estudio de mercado, se requieren mas de 100 millones para completar el ppto del mantenimiento.</t>
  </si>
  <si>
    <t>Se requiere modificar las fechas asi:
Radicación en Administrativa: 02/05/2017
Publicacion pliegos definitivos: 22/05/2017
Adjudicación y Registro pptal: 24/07/2017
Fecha de inicio: 26/07/2017
Fecha finalización: 30/12/2017</t>
  </si>
  <si>
    <t>Por motivos de ppto se retraso el inicio del proceso precontraactual</t>
  </si>
  <si>
    <t>Estas son las nuevas fechas del proceso de adjudicación
Publicacion pliego definitivo 29 Junio 2017
Fecha Adjudicacion 8 Agosto 2017
Fecha de inicio: 11/08/2017
Fecha finalización: 30/12/2017</t>
  </si>
  <si>
    <t>Contrato legalizado 15 Mayo de 2017</t>
  </si>
  <si>
    <t>Contrato Legalizado 23 Mayo 2017</t>
  </si>
  <si>
    <t>Contrato legalizado 3 Abril 2017</t>
  </si>
  <si>
    <t>Contrato legalizado 28 Abril 2017</t>
  </si>
  <si>
    <t>Este proceso no se va a realizar y el presupuesto se distribuyo para el sistema SIGMA que estaba desbalanceado en su presupuesto</t>
  </si>
  <si>
    <t>Ppto sera asignado después de realizado el traslado presupuestal entre rubros</t>
  </si>
  <si>
    <t xml:space="preserve">SOLICITUD DE VIGENCIAS FUTURAS SE ENCUENTRA EN REVISION EN MINISTERIO DE TRANSPORTE </t>
  </si>
  <si>
    <t>SEGUIMIENTO EN TERCER TRIMESTRE</t>
  </si>
  <si>
    <t>MOD 02 AL CTO 00016280/16-MEJIA PIÑERES YESID DARIO, CONTRATO EN EJECUCION REGISTRO POR 238,7 MILLONES</t>
  </si>
  <si>
    <t>CONTRATO EN EJECUCION , REGISTRO POR 144,8 MILLONES</t>
  </si>
  <si>
    <t>RADIOCADO EN LA SSO PARA REVISON Y EXPEDICION CDP</t>
  </si>
  <si>
    <t>APROPIACION REDUCIDA POR AJUSTES EN LA PLANEACION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</si>
</sst>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0.00_);_(* \(#,##0.00\);_(* &quot;-&quot;??_);_(@_)"/>
    <numFmt numFmtId="164" formatCode="_-&quot;$&quot;* #,##0.00_-;\-&quot;$&quot;* #,##0.00_-;_-&quot;$&quot;* &quot;-&quot;??_-;_-@_-"/>
    <numFmt numFmtId="165" formatCode="_-* #,##0.00_-;\-* #,##0.00_-;_-* &quot;-&quot;??_-;_-@_-"/>
    <numFmt numFmtId="166" formatCode="_(&quot;$&quot;\ * #,##0.00_);_(&quot;$&quot;\ * \(#,##0.00\);_(&quot;$&quot;\ * &quot;-&quot;??_);_(@_)"/>
    <numFmt numFmtId="167" formatCode="_-* #,##0_-;\-* #,##0_-;_-* &quot;-&quot;??_-;_-@_-"/>
    <numFmt numFmtId="168" formatCode="#,##0_ ;\-#,##0\ "/>
    <numFmt numFmtId="169" formatCode="[$-1240A]&quot;$&quot;\ #,##0;\(&quot;$&quot;\ #,##0\)"/>
    <numFmt numFmtId="170" formatCode="_(&quot;$&quot;\ * #,##0_);_(&quot;$&quot;\ * \(#,##0\);_(&quot;$&quot;\ * &quot;-&quot;??_);_(@_)"/>
    <numFmt numFmtId="171" formatCode="_(* #,##0_);_(* \(#,##0\);_(* &quot;-&quot;??_);_(@_)"/>
    <numFmt numFmtId="172" formatCode="_-&quot;$&quot;* #,##0_-;\-&quot;$&quot;* #,##0_-;_-&quot;$&quot;* &quot;-&quot;??_-;_-@_-"/>
    <numFmt numFmtId="173" formatCode="&quot;$&quot;\ #,##0"/>
    <numFmt numFmtId="174" formatCode="d/mm/yyyy;@"/>
    <numFmt numFmtId="175" formatCode="0.0%"/>
  </numFmts>
  <fonts count="71" x14ac:knownFonts="1">
    <font>
      <sz val="11"/>
      <color theme="1"/>
      <name val="Calibri"/>
      <family val="2"/>
      <scheme val="minor"/>
    </font>
    <font>
      <sz val="8"/>
      <name val="Arial"/>
      <family val="2"/>
    </font>
    <font>
      <sz val="12"/>
      <color theme="1"/>
      <name val="Arial"/>
      <family val="2"/>
    </font>
    <font>
      <b/>
      <sz val="16"/>
      <color theme="0"/>
      <name val="Arial"/>
      <family val="2"/>
    </font>
    <font>
      <sz val="10"/>
      <color theme="1"/>
      <name val="Arial"/>
      <family val="2"/>
    </font>
    <font>
      <sz val="9"/>
      <color indexed="81"/>
      <name val="Tahoma"/>
      <family val="2"/>
    </font>
    <font>
      <b/>
      <sz val="9"/>
      <color indexed="81"/>
      <name val="Tahoma"/>
      <family val="2"/>
    </font>
    <font>
      <b/>
      <sz val="10"/>
      <color theme="0"/>
      <name val="Arial"/>
      <family val="2"/>
    </font>
    <font>
      <sz val="11"/>
      <color theme="1"/>
      <name val="Calibri"/>
      <family val="2"/>
      <scheme val="minor"/>
    </font>
    <font>
      <sz val="10"/>
      <name val="Arial"/>
      <family val="2"/>
    </font>
    <font>
      <b/>
      <sz val="9"/>
      <color theme="0"/>
      <name val="Arial"/>
      <family val="2"/>
    </font>
    <font>
      <b/>
      <sz val="11"/>
      <color rgb="FFFA7D00"/>
      <name val="Calibri"/>
      <family val="2"/>
      <scheme val="minor"/>
    </font>
    <font>
      <b/>
      <sz val="16"/>
      <color theme="0"/>
      <name val="Tahoma"/>
      <family val="2"/>
    </font>
    <font>
      <sz val="12"/>
      <color theme="1"/>
      <name val="Tahoma"/>
      <family val="2"/>
    </font>
    <font>
      <sz val="10"/>
      <color theme="1"/>
      <name val="Tahoma"/>
      <family val="2"/>
    </font>
    <font>
      <b/>
      <sz val="14"/>
      <color theme="0"/>
      <name val="Tahoma"/>
      <family val="2"/>
    </font>
    <font>
      <b/>
      <sz val="12"/>
      <color theme="0"/>
      <name val="Tahoma"/>
      <family val="2"/>
    </font>
    <font>
      <sz val="14"/>
      <color theme="1"/>
      <name val="Tahoma"/>
      <family val="2"/>
    </font>
    <font>
      <sz val="11"/>
      <color theme="1"/>
      <name val="Tahoma"/>
      <family val="2"/>
    </font>
    <font>
      <b/>
      <sz val="11"/>
      <color theme="1"/>
      <name val="Tahoma"/>
      <family val="2"/>
    </font>
    <font>
      <b/>
      <sz val="11"/>
      <color theme="0"/>
      <name val="Calibri"/>
      <family val="2"/>
      <scheme val="minor"/>
    </font>
    <font>
      <sz val="11"/>
      <color rgb="FF9C6500"/>
      <name val="Calibri"/>
      <family val="2"/>
      <scheme val="minor"/>
    </font>
    <font>
      <sz val="11"/>
      <color rgb="FFFF0000"/>
      <name val="Calibri"/>
      <family val="2"/>
      <scheme val="minor"/>
    </font>
    <font>
      <b/>
      <sz val="11"/>
      <color theme="1"/>
      <name val="Calibri"/>
      <family val="2"/>
      <scheme val="minor"/>
    </font>
    <font>
      <sz val="9"/>
      <name val="Calibri"/>
      <family val="2"/>
      <scheme val="minor"/>
    </font>
    <font>
      <sz val="10"/>
      <color rgb="FF000000"/>
      <name val="Times New Roman"/>
      <family val="1"/>
    </font>
    <font>
      <b/>
      <sz val="10"/>
      <name val="Arial"/>
      <family val="2"/>
    </font>
    <font>
      <sz val="9"/>
      <color rgb="FF000000"/>
      <name val="Calibri"/>
      <family val="2"/>
      <scheme val="minor"/>
    </font>
    <font>
      <b/>
      <sz val="9"/>
      <name val="Calibri"/>
      <family val="2"/>
      <scheme val="minor"/>
    </font>
    <font>
      <sz val="9"/>
      <name val="Arial"/>
      <family val="2"/>
    </font>
    <font>
      <b/>
      <sz val="10"/>
      <color rgb="FF000000"/>
      <name val="Times New Roman"/>
      <family val="1"/>
    </font>
    <font>
      <sz val="11"/>
      <name val="Calibri"/>
      <family val="2"/>
      <scheme val="minor"/>
    </font>
    <font>
      <b/>
      <sz val="9"/>
      <name val="Arial"/>
      <family val="2"/>
    </font>
    <font>
      <b/>
      <sz val="12"/>
      <color theme="1"/>
      <name val="Calibri"/>
      <family val="2"/>
      <scheme val="minor"/>
    </font>
    <font>
      <b/>
      <sz val="8"/>
      <color theme="1"/>
      <name val="Calibri"/>
      <family val="2"/>
      <scheme val="minor"/>
    </font>
    <font>
      <b/>
      <sz val="11"/>
      <name val="Calibri"/>
      <family val="2"/>
      <scheme val="minor"/>
    </font>
    <font>
      <sz val="18"/>
      <color theme="1"/>
      <name val="Calibri"/>
      <family val="2"/>
      <scheme val="minor"/>
    </font>
    <font>
      <sz val="26"/>
      <color theme="1"/>
      <name val="Calibri"/>
      <family val="2"/>
      <scheme val="minor"/>
    </font>
    <font>
      <b/>
      <sz val="26"/>
      <color theme="1"/>
      <name val="Calibri"/>
      <family val="2"/>
      <scheme val="minor"/>
    </font>
    <font>
      <sz val="10"/>
      <color rgb="FF000000"/>
      <name val="Calibri"/>
      <family val="2"/>
      <scheme val="minor"/>
    </font>
    <font>
      <sz val="8"/>
      <color rgb="FF000000"/>
      <name val="Arial Narrow"/>
      <family val="2"/>
    </font>
    <font>
      <sz val="10"/>
      <name val="Calibri"/>
      <family val="2"/>
      <scheme val="minor"/>
    </font>
    <font>
      <sz val="10"/>
      <color theme="1"/>
      <name val="Calibri"/>
      <family val="2"/>
      <scheme val="minor"/>
    </font>
    <font>
      <sz val="8"/>
      <color rgb="FF000000"/>
      <name val="Arial"/>
      <family val="2"/>
    </font>
    <font>
      <b/>
      <sz val="10"/>
      <color rgb="FF000000"/>
      <name val="Calibri"/>
      <family val="2"/>
      <scheme val="minor"/>
    </font>
    <font>
      <b/>
      <sz val="16"/>
      <color rgb="FF000000"/>
      <name val="Calibri"/>
      <family val="2"/>
      <scheme val="minor"/>
    </font>
    <font>
      <b/>
      <sz val="12"/>
      <color rgb="FFFA7D00"/>
      <name val="Times New Roman"/>
      <family val="1"/>
    </font>
    <font>
      <b/>
      <sz val="10"/>
      <color rgb="FFFFFFFF"/>
      <name val="Arial"/>
      <family val="2"/>
    </font>
    <font>
      <sz val="11"/>
      <color theme="1"/>
      <name val="Calibri"/>
      <family val="2"/>
    </font>
    <font>
      <u/>
      <sz val="11"/>
      <color rgb="FFFF0000"/>
      <name val="Calibri"/>
      <family val="2"/>
      <scheme val="minor"/>
    </font>
    <font>
      <sz val="11"/>
      <color rgb="FFFF0000"/>
      <name val="Calibri"/>
      <family val="2"/>
    </font>
    <font>
      <sz val="10"/>
      <color rgb="FF000000"/>
      <name val="Calibri"/>
      <family val="2"/>
    </font>
    <font>
      <b/>
      <sz val="10"/>
      <name val="Calibri"/>
      <family val="2"/>
    </font>
    <font>
      <sz val="10"/>
      <color theme="1"/>
      <name val="Calibri"/>
      <family val="2"/>
    </font>
    <font>
      <sz val="8"/>
      <color theme="1"/>
      <name val="Calibri"/>
      <family val="2"/>
      <scheme val="minor"/>
    </font>
    <font>
      <sz val="11"/>
      <color rgb="FF9C0006"/>
      <name val="Calibri"/>
      <family val="2"/>
      <scheme val="minor"/>
    </font>
    <font>
      <b/>
      <sz val="8"/>
      <color theme="0"/>
      <name val="Arial"/>
      <family val="2"/>
    </font>
    <font>
      <b/>
      <sz val="8"/>
      <color rgb="FFFA7D00"/>
      <name val="Calibri"/>
      <family val="2"/>
      <scheme val="minor"/>
    </font>
    <font>
      <sz val="11"/>
      <color indexed="8"/>
      <name val="Calibri"/>
      <family val="2"/>
      <scheme val="minor"/>
    </font>
    <font>
      <b/>
      <sz val="11"/>
      <color rgb="FFFA7D00"/>
      <name val="Calibri"/>
      <family val="2"/>
    </font>
    <font>
      <b/>
      <sz val="14"/>
      <color theme="1"/>
      <name val="Tahoma"/>
      <family val="2"/>
    </font>
    <font>
      <sz val="9"/>
      <color theme="1"/>
      <name val="Calibri"/>
      <family val="2"/>
      <scheme val="minor"/>
    </font>
    <font>
      <b/>
      <sz val="14"/>
      <color theme="1"/>
      <name val="Calibri"/>
      <family val="2"/>
      <scheme val="minor"/>
    </font>
    <font>
      <sz val="14"/>
      <color theme="1"/>
      <name val="Calibri"/>
      <family val="2"/>
      <scheme val="minor"/>
    </font>
    <font>
      <sz val="11"/>
      <color theme="0"/>
      <name val="Calibri"/>
      <family val="2"/>
      <scheme val="minor"/>
    </font>
    <font>
      <b/>
      <sz val="8"/>
      <name val="Arial"/>
      <family val="2"/>
    </font>
    <font>
      <sz val="8"/>
      <color rgb="FFFF0000"/>
      <name val="Arial"/>
      <family val="2"/>
    </font>
    <font>
      <b/>
      <sz val="11"/>
      <color theme="0"/>
      <name val="Tahoma"/>
      <family val="2"/>
    </font>
    <font>
      <b/>
      <sz val="10"/>
      <color theme="0"/>
      <name val="Tahoma"/>
      <family val="2"/>
    </font>
    <font>
      <sz val="10"/>
      <color rgb="FF000000"/>
      <name val="Arial"/>
      <family val="2"/>
    </font>
    <font>
      <sz val="11"/>
      <color theme="1"/>
      <name val="Arial"/>
      <family val="2"/>
    </font>
  </fonts>
  <fills count="23">
    <fill>
      <patternFill patternType="none"/>
    </fill>
    <fill>
      <patternFill patternType="gray125"/>
    </fill>
    <fill>
      <patternFill patternType="solid">
        <fgColor theme="4" tint="-0.249977111117893"/>
        <bgColor indexed="64"/>
      </patternFill>
    </fill>
    <fill>
      <patternFill patternType="solid">
        <fgColor rgb="FF002060"/>
        <bgColor indexed="64"/>
      </patternFill>
    </fill>
    <fill>
      <patternFill patternType="solid">
        <fgColor rgb="FFF2F2F2"/>
      </patternFill>
    </fill>
    <fill>
      <patternFill patternType="solid">
        <fgColor theme="4" tint="0.79998168889431442"/>
        <bgColor indexed="64"/>
      </patternFill>
    </fill>
    <fill>
      <patternFill patternType="solid">
        <fgColor rgb="FFFFEB9C"/>
      </patternFill>
    </fill>
    <fill>
      <patternFill patternType="solid">
        <fgColor theme="4" tint="0.59999389629810485"/>
        <bgColor indexed="65"/>
      </patternFill>
    </fill>
    <fill>
      <patternFill patternType="solid">
        <fgColor theme="0"/>
        <bgColor indexed="64"/>
      </patternFill>
    </fill>
    <fill>
      <patternFill patternType="solid">
        <fgColor theme="0" tint="-4.9989318521683403E-2"/>
        <bgColor indexed="64"/>
      </patternFill>
    </fill>
    <fill>
      <patternFill patternType="solid">
        <fgColor rgb="FFF2F2F2"/>
        <bgColor indexed="64"/>
      </patternFill>
    </fill>
    <fill>
      <patternFill patternType="solid">
        <fgColor rgb="FF2F75B5"/>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7CE"/>
      </patternFill>
    </fill>
    <fill>
      <patternFill patternType="solid">
        <fgColor rgb="FFFFFFFF"/>
        <bgColor rgb="FF000000"/>
      </patternFill>
    </fill>
    <fill>
      <patternFill patternType="solid">
        <fgColor theme="8"/>
      </patternFill>
    </fill>
    <fill>
      <patternFill patternType="solid">
        <fgColor theme="8" tint="0.79998168889431442"/>
        <bgColor indexed="65"/>
      </patternFill>
    </fill>
    <fill>
      <patternFill patternType="solid">
        <fgColor theme="3"/>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rgb="FF00B050"/>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rgb="FF7F7F7F"/>
      </right>
      <top style="medium">
        <color indexed="64"/>
      </top>
      <bottom style="thin">
        <color rgb="FF7F7F7F"/>
      </bottom>
      <diagonal/>
    </border>
    <border>
      <left style="thin">
        <color rgb="FF7F7F7F"/>
      </left>
      <right style="thin">
        <color rgb="FF7F7F7F"/>
      </right>
      <top style="medium">
        <color indexed="64"/>
      </top>
      <bottom style="thin">
        <color rgb="FF7F7F7F"/>
      </bottom>
      <diagonal/>
    </border>
    <border>
      <left style="thin">
        <color rgb="FF7F7F7F"/>
      </left>
      <right style="medium">
        <color indexed="64"/>
      </right>
      <top style="medium">
        <color indexed="64"/>
      </top>
      <bottom style="thin">
        <color rgb="FF7F7F7F"/>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top style="thin">
        <color rgb="FF000000"/>
      </top>
      <bottom style="thin">
        <color rgb="FF000000"/>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style="medium">
        <color rgb="FF7F7F7F"/>
      </top>
      <bottom/>
      <diagonal/>
    </border>
    <border>
      <left/>
      <right/>
      <top style="medium">
        <color rgb="FF7F7F7F"/>
      </top>
      <bottom/>
      <diagonal/>
    </border>
    <border>
      <left/>
      <right style="medium">
        <color rgb="FF7F7F7F"/>
      </right>
      <top style="medium">
        <color rgb="FF7F7F7F"/>
      </top>
      <bottom/>
      <diagonal/>
    </border>
    <border>
      <left style="medium">
        <color indexed="64"/>
      </left>
      <right/>
      <top/>
      <bottom style="medium">
        <color rgb="FF7F7F7F"/>
      </bottom>
      <diagonal/>
    </border>
    <border>
      <left/>
      <right/>
      <top/>
      <bottom style="medium">
        <color rgb="FF7F7F7F"/>
      </bottom>
      <diagonal/>
    </border>
    <border>
      <left/>
      <right style="medium">
        <color rgb="FF7F7F7F"/>
      </right>
      <top/>
      <bottom style="medium">
        <color rgb="FF7F7F7F"/>
      </bottom>
      <diagonal/>
    </border>
    <border>
      <left/>
      <right style="medium">
        <color indexed="64"/>
      </right>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rgb="FF7F7F7F"/>
      </left>
      <right style="thin">
        <color rgb="FF7F7F7F"/>
      </right>
      <top style="thin">
        <color rgb="FF7F7F7F"/>
      </top>
      <bottom/>
      <diagonal/>
    </border>
    <border>
      <left style="thin">
        <color rgb="FF7F7F7F"/>
      </left>
      <right/>
      <top style="thin">
        <color rgb="FF7F7F7F"/>
      </top>
      <bottom/>
      <diagonal/>
    </border>
    <border>
      <left style="thin">
        <color rgb="FF7F7F7F"/>
      </left>
      <right style="thin">
        <color rgb="FF7F7F7F"/>
      </right>
      <top/>
      <bottom style="thin">
        <color rgb="FF7F7F7F"/>
      </bottom>
      <diagonal/>
    </border>
    <border>
      <left style="thin">
        <color rgb="FF7F7F7F"/>
      </left>
      <right/>
      <top/>
      <bottom style="thin">
        <color rgb="FF7F7F7F"/>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s>
  <cellStyleXfs count="25">
    <xf numFmtId="0" fontId="0" fillId="0" borderId="0"/>
    <xf numFmtId="0" fontId="1" fillId="0" borderId="0"/>
    <xf numFmtId="0" fontId="1" fillId="0" borderId="0"/>
    <xf numFmtId="0" fontId="9" fillId="0" borderId="0"/>
    <xf numFmtId="9" fontId="8" fillId="0" borderId="0" applyFont="0" applyFill="0" applyBorder="0" applyAlignment="0" applyProtection="0"/>
    <xf numFmtId="0" fontId="11" fillId="4" borderId="8" applyNumberFormat="0" applyAlignment="0" applyProtection="0"/>
    <xf numFmtId="43" fontId="9"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9" fontId="9" fillId="0" borderId="0" applyFont="0" applyFill="0" applyBorder="0" applyAlignment="0" applyProtection="0"/>
    <xf numFmtId="166" fontId="1"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166" fontId="8" fillId="0" borderId="0" applyFont="0" applyFill="0" applyBorder="0" applyAlignment="0" applyProtection="0"/>
    <xf numFmtId="165" fontId="8" fillId="0" borderId="0" applyFont="0" applyFill="0" applyBorder="0" applyAlignment="0" applyProtection="0"/>
    <xf numFmtId="0" fontId="21" fillId="6" borderId="0" applyNumberFormat="0" applyBorder="0" applyAlignment="0" applyProtection="0"/>
    <xf numFmtId="0" fontId="8" fillId="7" borderId="0" applyNumberFormat="0" applyBorder="0" applyAlignment="0" applyProtection="0"/>
    <xf numFmtId="0" fontId="1" fillId="0" borderId="0"/>
    <xf numFmtId="0" fontId="55" fillId="15" borderId="0" applyNumberFormat="0" applyBorder="0" applyAlignment="0" applyProtection="0"/>
    <xf numFmtId="0" fontId="9" fillId="0" borderId="0"/>
    <xf numFmtId="0" fontId="64" fillId="17" borderId="0" applyNumberFormat="0" applyBorder="0" applyAlignment="0" applyProtection="0"/>
    <xf numFmtId="0" fontId="8" fillId="18" borderId="0" applyNumberFormat="0" applyBorder="0" applyAlignment="0" applyProtection="0"/>
  </cellStyleXfs>
  <cellXfs count="780">
    <xf numFmtId="0" fontId="0" fillId="0" borderId="0" xfId="0"/>
    <xf numFmtId="0" fontId="0" fillId="0" borderId="0" xfId="0" applyAlignment="1">
      <alignment vertical="center"/>
    </xf>
    <xf numFmtId="0" fontId="2" fillId="0" borderId="0" xfId="0" applyFont="1" applyAlignment="1">
      <alignment vertical="center"/>
    </xf>
    <xf numFmtId="0" fontId="4" fillId="0" borderId="0" xfId="0" applyFont="1" applyAlignment="1">
      <alignment vertical="center"/>
    </xf>
    <xf numFmtId="0" fontId="0" fillId="0" borderId="1" xfId="0" applyBorder="1" applyAlignment="1">
      <alignment vertical="center"/>
    </xf>
    <xf numFmtId="0" fontId="0" fillId="0" borderId="1" xfId="0" applyBorder="1" applyAlignment="1">
      <alignment horizontal="center" vertical="center"/>
    </xf>
    <xf numFmtId="0" fontId="7" fillId="2" borderId="4" xfId="1" applyFont="1" applyFill="1" applyBorder="1" applyAlignment="1" applyProtection="1">
      <alignment horizontal="center" vertical="center" wrapText="1"/>
      <protection locked="0"/>
    </xf>
    <xf numFmtId="0" fontId="7" fillId="2" borderId="4" xfId="1" applyFont="1" applyFill="1" applyBorder="1" applyAlignment="1" applyProtection="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xf>
    <xf numFmtId="3" fontId="4" fillId="0" borderId="1" xfId="0" applyNumberFormat="1" applyFont="1" applyBorder="1" applyAlignment="1">
      <alignment vertical="center"/>
    </xf>
    <xf numFmtId="17" fontId="4" fillId="0" borderId="1" xfId="0" applyNumberFormat="1" applyFont="1" applyBorder="1" applyAlignment="1">
      <alignment horizontal="center" vertical="center" wrapText="1"/>
    </xf>
    <xf numFmtId="17" fontId="4" fillId="0" borderId="1" xfId="0" applyNumberFormat="1" applyFont="1" applyBorder="1" applyAlignment="1">
      <alignment vertical="center" wrapText="1"/>
    </xf>
    <xf numFmtId="0" fontId="4" fillId="0" borderId="1" xfId="0" applyFont="1" applyBorder="1" applyAlignment="1">
      <alignment horizontal="left" vertical="center" wrapText="1"/>
    </xf>
    <xf numFmtId="17" fontId="4" fillId="0" borderId="1" xfId="0" applyNumberFormat="1" applyFont="1" applyBorder="1" applyAlignment="1">
      <alignment vertical="center"/>
    </xf>
    <xf numFmtId="0" fontId="13" fillId="0" borderId="0" xfId="0" applyFont="1" applyAlignment="1">
      <alignment vertical="center"/>
    </xf>
    <xf numFmtId="0" fontId="14" fillId="0" borderId="0" xfId="0" applyFont="1" applyAlignment="1">
      <alignment vertical="center" wrapText="1"/>
    </xf>
    <xf numFmtId="0" fontId="14" fillId="0" borderId="0" xfId="0" applyFont="1" applyAlignment="1">
      <alignment vertical="center"/>
    </xf>
    <xf numFmtId="0" fontId="14" fillId="0" borderId="0" xfId="0" applyFont="1" applyAlignment="1">
      <alignment horizontal="center" vertical="center"/>
    </xf>
    <xf numFmtId="0" fontId="15" fillId="2" borderId="3" xfId="1" applyFont="1" applyFill="1" applyBorder="1" applyAlignment="1" applyProtection="1">
      <alignment horizontal="center" vertical="center" wrapText="1"/>
      <protection locked="0"/>
    </xf>
    <xf numFmtId="0" fontId="15" fillId="2" borderId="3" xfId="1" applyFont="1" applyFill="1" applyBorder="1" applyAlignment="1" applyProtection="1">
      <alignment horizontal="center" vertical="center" wrapText="1"/>
    </xf>
    <xf numFmtId="0" fontId="15" fillId="2" borderId="3" xfId="1" applyFont="1" applyFill="1" applyBorder="1" applyAlignment="1" applyProtection="1">
      <alignment horizontal="center" vertical="center"/>
      <protection locked="0"/>
    </xf>
    <xf numFmtId="0" fontId="13" fillId="0" borderId="15" xfId="0" applyFont="1" applyBorder="1" applyAlignment="1">
      <alignment vertical="center" wrapText="1"/>
    </xf>
    <xf numFmtId="0" fontId="17" fillId="0" borderId="16" xfId="0" applyFont="1" applyBorder="1" applyAlignment="1">
      <alignment vertical="center" wrapText="1"/>
    </xf>
    <xf numFmtId="0" fontId="17" fillId="0" borderId="16" xfId="0" applyFont="1" applyBorder="1" applyAlignment="1">
      <alignment vertical="center"/>
    </xf>
    <xf numFmtId="164" fontId="17" fillId="5" borderId="16" xfId="0" applyNumberFormat="1" applyFont="1" applyFill="1" applyBorder="1" applyAlignment="1">
      <alignment vertical="center"/>
    </xf>
    <xf numFmtId="0" fontId="17" fillId="0" borderId="16" xfId="0" applyFont="1" applyBorder="1" applyAlignment="1">
      <alignment horizontal="center" vertical="center"/>
    </xf>
    <xf numFmtId="0" fontId="17" fillId="0" borderId="17" xfId="0" applyFont="1" applyBorder="1" applyAlignment="1">
      <alignment vertical="center"/>
    </xf>
    <xf numFmtId="0" fontId="18" fillId="0" borderId="0" xfId="0" applyFont="1" applyAlignment="1">
      <alignment vertical="center"/>
    </xf>
    <xf numFmtId="0" fontId="17" fillId="0" borderId="18" xfId="0" applyFont="1" applyBorder="1" applyAlignment="1">
      <alignment vertical="center" wrapText="1"/>
    </xf>
    <xf numFmtId="0" fontId="17" fillId="0" borderId="19" xfId="0" applyFont="1" applyBorder="1" applyAlignment="1">
      <alignment vertical="center" wrapText="1"/>
    </xf>
    <xf numFmtId="0" fontId="17" fillId="0" borderId="19" xfId="0" applyFont="1" applyBorder="1" applyAlignment="1">
      <alignment vertical="center"/>
    </xf>
    <xf numFmtId="164" fontId="17" fillId="0" borderId="19" xfId="15" applyFont="1" applyBorder="1" applyAlignment="1">
      <alignment vertical="center"/>
    </xf>
    <xf numFmtId="0" fontId="17" fillId="0" borderId="19" xfId="0" applyFont="1" applyBorder="1" applyAlignment="1">
      <alignment horizontal="center" vertical="center"/>
    </xf>
    <xf numFmtId="17" fontId="17" fillId="0" borderId="19" xfId="0" applyNumberFormat="1" applyFont="1" applyBorder="1" applyAlignment="1">
      <alignment horizontal="center" vertical="center"/>
    </xf>
    <xf numFmtId="17" fontId="17" fillId="0" borderId="20" xfId="0" applyNumberFormat="1" applyFont="1" applyBorder="1" applyAlignment="1">
      <alignment horizontal="center" vertical="center"/>
    </xf>
    <xf numFmtId="0" fontId="17" fillId="0" borderId="21" xfId="0" applyFont="1" applyBorder="1" applyAlignment="1">
      <alignment vertical="center" wrapText="1"/>
    </xf>
    <xf numFmtId="0" fontId="17" fillId="0" borderId="22" xfId="0" applyFont="1" applyBorder="1" applyAlignment="1">
      <alignment vertical="center" wrapText="1"/>
    </xf>
    <xf numFmtId="0" fontId="17" fillId="0" borderId="22" xfId="0" applyFont="1" applyBorder="1" applyAlignment="1">
      <alignment vertical="center"/>
    </xf>
    <xf numFmtId="164" fontId="17" fillId="0" borderId="22" xfId="15" applyFont="1" applyBorder="1" applyAlignment="1">
      <alignment vertical="center"/>
    </xf>
    <xf numFmtId="0" fontId="17" fillId="0" borderId="22" xfId="0" applyFont="1" applyBorder="1" applyAlignment="1">
      <alignment horizontal="center" vertical="center"/>
    </xf>
    <xf numFmtId="17" fontId="17" fillId="0" borderId="22" xfId="0" applyNumberFormat="1" applyFont="1" applyBorder="1" applyAlignment="1">
      <alignment horizontal="center" vertical="center"/>
    </xf>
    <xf numFmtId="17" fontId="17" fillId="0" borderId="23" xfId="0" applyNumberFormat="1" applyFont="1" applyBorder="1" applyAlignment="1">
      <alignment horizontal="center" vertical="center"/>
    </xf>
    <xf numFmtId="0" fontId="17" fillId="0" borderId="15" xfId="0" applyFont="1" applyBorder="1" applyAlignment="1">
      <alignment vertical="center" wrapText="1"/>
    </xf>
    <xf numFmtId="164" fontId="17" fillId="0" borderId="16" xfId="15" applyFont="1" applyBorder="1" applyAlignment="1">
      <alignment vertical="center"/>
    </xf>
    <xf numFmtId="0" fontId="17" fillId="0" borderId="20" xfId="0" applyFont="1" applyBorder="1" applyAlignment="1">
      <alignment vertical="center"/>
    </xf>
    <xf numFmtId="0" fontId="17" fillId="0" borderId="23" xfId="0" applyFont="1" applyBorder="1" applyAlignment="1">
      <alignment vertical="center"/>
    </xf>
    <xf numFmtId="0" fontId="18" fillId="0" borderId="0" xfId="0" applyFont="1" applyAlignment="1">
      <alignment vertical="center" wrapText="1"/>
    </xf>
    <xf numFmtId="164" fontId="19" fillId="0" borderId="0" xfId="15" applyFont="1" applyAlignment="1">
      <alignment vertical="center"/>
    </xf>
    <xf numFmtId="0" fontId="18" fillId="0" borderId="0" xfId="0" applyFont="1" applyAlignment="1">
      <alignment horizontal="center" vertical="center"/>
    </xf>
    <xf numFmtId="0" fontId="7" fillId="2" borderId="9" xfId="1" applyFont="1" applyFill="1" applyBorder="1" applyAlignment="1" applyProtection="1">
      <alignment horizontal="center" vertical="center"/>
      <protection locked="0"/>
    </xf>
    <xf numFmtId="9" fontId="7" fillId="2" borderId="4" xfId="4" applyFont="1" applyFill="1" applyBorder="1" applyAlignment="1" applyProtection="1">
      <alignment horizontal="center" vertical="center" wrapText="1"/>
      <protection locked="0"/>
    </xf>
    <xf numFmtId="9" fontId="0" fillId="0" borderId="0" xfId="4" applyFont="1" applyAlignment="1">
      <alignment horizontal="center" vertical="center"/>
    </xf>
    <xf numFmtId="9" fontId="0" fillId="0" borderId="1" xfId="0" applyNumberFormat="1" applyBorder="1" applyAlignment="1">
      <alignment horizontal="center" vertical="center"/>
    </xf>
    <xf numFmtId="9" fontId="0" fillId="0" borderId="1" xfId="4" applyFont="1" applyBorder="1" applyAlignment="1">
      <alignment horizontal="center" vertical="center"/>
    </xf>
    <xf numFmtId="0" fontId="7" fillId="2" borderId="7" xfId="1" applyFont="1" applyFill="1" applyBorder="1" applyAlignment="1" applyProtection="1">
      <alignment horizontal="center" vertical="center" wrapText="1"/>
      <protection locked="0"/>
    </xf>
    <xf numFmtId="0" fontId="7" fillId="2" borderId="9" xfId="1" applyFont="1" applyFill="1" applyBorder="1" applyAlignment="1" applyProtection="1">
      <alignment horizontal="center" vertical="center" wrapText="1"/>
      <protection locked="0"/>
    </xf>
    <xf numFmtId="0" fontId="7" fillId="2" borderId="11" xfId="1" applyFont="1" applyFill="1" applyBorder="1" applyAlignment="1" applyProtection="1">
      <alignment horizontal="center" vertical="center" wrapText="1"/>
      <protection locked="0"/>
    </xf>
    <xf numFmtId="0" fontId="3" fillId="3" borderId="0" xfId="0" applyFont="1" applyFill="1" applyBorder="1" applyAlignment="1">
      <alignment horizontal="center" vertical="center" wrapText="1"/>
    </xf>
    <xf numFmtId="0" fontId="7" fillId="2" borderId="4" xfId="1" applyFont="1" applyFill="1" applyBorder="1" applyAlignment="1" applyProtection="1">
      <alignment horizontal="center" vertical="center" wrapText="1"/>
    </xf>
    <xf numFmtId="0" fontId="7" fillId="2" borderId="9" xfId="1" applyFont="1" applyFill="1" applyBorder="1" applyAlignment="1" applyProtection="1">
      <alignment horizontal="center" vertical="center"/>
      <protection locked="0"/>
    </xf>
    <xf numFmtId="0" fontId="21" fillId="6" borderId="4" xfId="18" applyBorder="1" applyAlignment="1" applyProtection="1">
      <alignment horizontal="center" vertical="center" wrapText="1"/>
    </xf>
    <xf numFmtId="0" fontId="7" fillId="2" borderId="4" xfId="1" applyFont="1" applyFill="1" applyBorder="1" applyAlignment="1" applyProtection="1">
      <alignment horizontal="center" vertical="center"/>
      <protection locked="0"/>
    </xf>
    <xf numFmtId="0" fontId="7" fillId="2" borderId="1" xfId="1" applyFont="1" applyFill="1" applyBorder="1" applyAlignment="1" applyProtection="1">
      <alignment horizontal="center" vertical="center" wrapText="1"/>
      <protection locked="0"/>
    </xf>
    <xf numFmtId="0" fontId="8" fillId="7" borderId="1" xfId="19" applyBorder="1" applyAlignment="1" applyProtection="1">
      <alignment vertical="center"/>
    </xf>
    <xf numFmtId="167" fontId="8" fillId="7" borderId="1" xfId="19" applyNumberFormat="1" applyBorder="1" applyAlignment="1">
      <alignment horizontal="center" vertical="center" wrapText="1" readingOrder="1"/>
    </xf>
    <xf numFmtId="0" fontId="8" fillId="7" borderId="1" xfId="19" applyBorder="1" applyAlignment="1" applyProtection="1">
      <alignment horizontal="center" vertical="center" wrapText="1"/>
      <protection locked="0"/>
    </xf>
    <xf numFmtId="0" fontId="8" fillId="7" borderId="1" xfId="19" applyBorder="1" applyAlignment="1" applyProtection="1">
      <alignment horizontal="center" vertical="center" wrapText="1"/>
    </xf>
    <xf numFmtId="0" fontId="8" fillId="7" borderId="1" xfId="19" applyBorder="1" applyAlignment="1">
      <alignment vertical="center" wrapText="1"/>
    </xf>
    <xf numFmtId="0" fontId="8" fillId="7" borderId="1" xfId="19" applyBorder="1" applyAlignment="1">
      <alignment vertical="center"/>
    </xf>
    <xf numFmtId="0" fontId="8" fillId="7" borderId="32" xfId="19" applyBorder="1" applyAlignment="1">
      <alignment vertical="center"/>
    </xf>
    <xf numFmtId="168" fontId="25" fillId="0" borderId="1" xfId="17" applyNumberFormat="1" applyFont="1" applyFill="1" applyBorder="1" applyAlignment="1">
      <alignment horizontal="center" vertical="center" wrapText="1" readingOrder="1"/>
    </xf>
    <xf numFmtId="0" fontId="26" fillId="8" borderId="1" xfId="1" applyFont="1" applyFill="1" applyBorder="1" applyAlignment="1" applyProtection="1">
      <alignment horizontal="center" vertical="center" wrapText="1"/>
      <protection locked="0"/>
    </xf>
    <xf numFmtId="0" fontId="26" fillId="8" borderId="1" xfId="1" applyFont="1" applyFill="1" applyBorder="1" applyAlignment="1" applyProtection="1">
      <alignment horizontal="center" vertical="center" wrapText="1"/>
    </xf>
    <xf numFmtId="0" fontId="7" fillId="8" borderId="1" xfId="1" applyFont="1" applyFill="1" applyBorder="1" applyAlignment="1" applyProtection="1">
      <alignment horizontal="center" vertical="center" wrapText="1"/>
    </xf>
    <xf numFmtId="0" fontId="7" fillId="8" borderId="1" xfId="1" applyFont="1" applyFill="1" applyBorder="1" applyAlignment="1" applyProtection="1">
      <alignment horizontal="center" vertical="center"/>
      <protection locked="0"/>
    </xf>
    <xf numFmtId="0" fontId="7" fillId="8" borderId="1" xfId="1" applyFont="1" applyFill="1" applyBorder="1" applyAlignment="1" applyProtection="1">
      <alignment horizontal="center" vertical="center" wrapText="1"/>
      <protection locked="0"/>
    </xf>
    <xf numFmtId="0" fontId="0" fillId="0" borderId="32" xfId="0" applyBorder="1" applyAlignment="1">
      <alignment vertical="center" wrapText="1"/>
    </xf>
    <xf numFmtId="0" fontId="4" fillId="8" borderId="0" xfId="0" applyFont="1" applyFill="1" applyBorder="1" applyAlignment="1">
      <alignment vertical="center"/>
    </xf>
    <xf numFmtId="0" fontId="27" fillId="8" borderId="30" xfId="0" applyNumberFormat="1" applyFont="1" applyFill="1" applyBorder="1" applyAlignment="1">
      <alignment horizontal="left" vertical="center" wrapText="1" readingOrder="1"/>
    </xf>
    <xf numFmtId="167" fontId="25" fillId="0" borderId="1" xfId="17" applyNumberFormat="1" applyFont="1" applyFill="1" applyBorder="1" applyAlignment="1">
      <alignment horizontal="center" vertical="center" wrapText="1" readingOrder="1"/>
    </xf>
    <xf numFmtId="14" fontId="0" fillId="8" borderId="1" xfId="0" applyNumberFormat="1" applyFill="1" applyBorder="1" applyAlignment="1">
      <alignment vertical="center"/>
    </xf>
    <xf numFmtId="14" fontId="9" fillId="8" borderId="1" xfId="1" applyNumberFormat="1" applyFont="1" applyFill="1" applyBorder="1" applyAlignment="1" applyProtection="1">
      <alignment horizontal="right" vertical="center"/>
      <protection locked="0"/>
    </xf>
    <xf numFmtId="0" fontId="4" fillId="0" borderId="0" xfId="0" applyFont="1" applyAlignment="1">
      <alignment vertical="center" wrapText="1"/>
    </xf>
    <xf numFmtId="0" fontId="4" fillId="8" borderId="0" xfId="0" applyFont="1" applyFill="1" applyAlignment="1">
      <alignment vertical="center"/>
    </xf>
    <xf numFmtId="0" fontId="0" fillId="0" borderId="1" xfId="0" applyFill="1" applyBorder="1" applyAlignment="1">
      <alignment horizontal="center" vertical="center"/>
    </xf>
    <xf numFmtId="0" fontId="4" fillId="0" borderId="1" xfId="0" applyFont="1" applyBorder="1" applyAlignment="1">
      <alignment vertical="center"/>
    </xf>
    <xf numFmtId="14" fontId="0" fillId="8" borderId="1" xfId="0" applyNumberFormat="1" applyFill="1" applyBorder="1" applyAlignment="1">
      <alignment horizontal="right" vertical="center"/>
    </xf>
    <xf numFmtId="0" fontId="28" fillId="0" borderId="1" xfId="0" applyFont="1" applyBorder="1" applyAlignment="1" applyProtection="1">
      <alignment horizontal="center" vertical="center"/>
    </xf>
    <xf numFmtId="0" fontId="0" fillId="8" borderId="32" xfId="0" applyFill="1" applyBorder="1" applyAlignment="1">
      <alignment vertical="center" wrapText="1"/>
    </xf>
    <xf numFmtId="0" fontId="29" fillId="0" borderId="1" xfId="1" applyFont="1" applyBorder="1" applyAlignment="1" applyProtection="1">
      <alignment vertical="center"/>
    </xf>
    <xf numFmtId="0" fontId="23" fillId="0" borderId="1" xfId="0" applyFont="1" applyBorder="1" applyAlignment="1">
      <alignment vertical="center"/>
    </xf>
    <xf numFmtId="0" fontId="24" fillId="8" borderId="30" xfId="20" applyFont="1" applyFill="1" applyBorder="1" applyAlignment="1">
      <alignment horizontal="justify" vertical="center" wrapText="1"/>
    </xf>
    <xf numFmtId="0" fontId="24" fillId="8" borderId="1" xfId="20" applyFont="1" applyFill="1" applyBorder="1" applyAlignment="1">
      <alignment horizontal="justify" vertical="center" wrapText="1"/>
    </xf>
    <xf numFmtId="167" fontId="30" fillId="0" borderId="1" xfId="17" applyNumberFormat="1" applyFont="1" applyFill="1" applyBorder="1" applyAlignment="1">
      <alignment horizontal="center" vertical="center" wrapText="1" readingOrder="1"/>
    </xf>
    <xf numFmtId="14" fontId="0" fillId="0" borderId="1" xfId="0" applyNumberFormat="1" applyBorder="1" applyAlignment="1">
      <alignment vertical="center"/>
    </xf>
    <xf numFmtId="14" fontId="31" fillId="0" borderId="1" xfId="18" applyNumberFormat="1" applyFont="1" applyFill="1" applyBorder="1" applyAlignment="1">
      <alignment vertical="center"/>
    </xf>
    <xf numFmtId="14" fontId="0" fillId="0" borderId="1" xfId="0" applyNumberFormat="1" applyFill="1" applyBorder="1" applyAlignment="1">
      <alignment vertical="center"/>
    </xf>
    <xf numFmtId="0" fontId="0" fillId="0" borderId="32" xfId="0" applyFill="1" applyBorder="1" applyAlignment="1">
      <alignment vertical="center" wrapText="1"/>
    </xf>
    <xf numFmtId="0" fontId="0" fillId="0" borderId="1" xfId="0" applyFill="1" applyBorder="1" applyAlignment="1">
      <alignment vertical="center" wrapText="1"/>
    </xf>
    <xf numFmtId="0" fontId="0" fillId="0" borderId="32" xfId="0" applyBorder="1" applyAlignment="1">
      <alignment vertical="center"/>
    </xf>
    <xf numFmtId="0" fontId="29" fillId="8" borderId="1" xfId="1" applyFont="1" applyFill="1" applyBorder="1" applyAlignment="1" applyProtection="1">
      <alignment vertical="center"/>
    </xf>
    <xf numFmtId="167" fontId="25" fillId="8" borderId="1" xfId="17" applyNumberFormat="1" applyFont="1" applyFill="1" applyBorder="1" applyAlignment="1">
      <alignment horizontal="center" vertical="center" wrapText="1" readingOrder="1"/>
    </xf>
    <xf numFmtId="0" fontId="24" fillId="0" borderId="30" xfId="20" applyFont="1" applyFill="1" applyBorder="1" applyAlignment="1">
      <alignment horizontal="justify" vertical="center" wrapText="1"/>
    </xf>
    <xf numFmtId="0" fontId="24" fillId="0" borderId="1" xfId="20" applyFont="1" applyFill="1" applyBorder="1" applyAlignment="1">
      <alignment horizontal="justify" vertical="center" wrapText="1"/>
    </xf>
    <xf numFmtId="0" fontId="26" fillId="0" borderId="1" xfId="1" applyFont="1" applyFill="1" applyBorder="1" applyAlignment="1" applyProtection="1">
      <alignment horizontal="center" vertical="center" wrapText="1"/>
    </xf>
    <xf numFmtId="14" fontId="0" fillId="0" borderId="1" xfId="0" applyNumberFormat="1" applyFill="1" applyBorder="1" applyAlignment="1">
      <alignment horizontal="right" vertical="center"/>
    </xf>
    <xf numFmtId="14" fontId="31" fillId="0" borderId="1" xfId="0" applyNumberFormat="1" applyFont="1" applyFill="1" applyBorder="1" applyAlignment="1">
      <alignment vertical="center"/>
    </xf>
    <xf numFmtId="9" fontId="31" fillId="0" borderId="1" xfId="0" applyNumberFormat="1" applyFont="1" applyFill="1" applyBorder="1" applyAlignment="1">
      <alignment horizontal="center" vertical="center"/>
    </xf>
    <xf numFmtId="14" fontId="31" fillId="0" borderId="32" xfId="0" applyNumberFormat="1" applyFont="1" applyFill="1" applyBorder="1" applyAlignment="1">
      <alignment vertical="center" wrapText="1"/>
    </xf>
    <xf numFmtId="0" fontId="24" fillId="0" borderId="1" xfId="20" applyFont="1" applyFill="1" applyBorder="1" applyAlignment="1">
      <alignment horizontal="center" vertical="center" wrapText="1"/>
    </xf>
    <xf numFmtId="14" fontId="0" fillId="0" borderId="1" xfId="0" applyNumberFormat="1" applyBorder="1" applyAlignment="1">
      <alignment horizontal="right" vertical="center"/>
    </xf>
    <xf numFmtId="0" fontId="0" fillId="8" borderId="33" xfId="0" applyFill="1" applyBorder="1" applyAlignment="1">
      <alignment vertical="center" wrapText="1"/>
    </xf>
    <xf numFmtId="0" fontId="24" fillId="0" borderId="34" xfId="20" applyFont="1" applyFill="1" applyBorder="1" applyAlignment="1">
      <alignment horizontal="justify" vertical="center" wrapText="1"/>
    </xf>
    <xf numFmtId="0" fontId="24" fillId="0" borderId="35" xfId="20" applyFont="1" applyFill="1" applyBorder="1" applyAlignment="1">
      <alignment horizontal="justify" vertical="center" wrapText="1"/>
    </xf>
    <xf numFmtId="0" fontId="29" fillId="0" borderId="35" xfId="1" applyFont="1" applyBorder="1" applyAlignment="1" applyProtection="1">
      <alignment vertical="center"/>
    </xf>
    <xf numFmtId="167" fontId="30" fillId="0" borderId="35" xfId="17" applyNumberFormat="1" applyFont="1" applyFill="1" applyBorder="1" applyAlignment="1">
      <alignment horizontal="center" vertical="center" wrapText="1" readingOrder="1"/>
    </xf>
    <xf numFmtId="0" fontId="26" fillId="0" borderId="35" xfId="1" applyFont="1" applyFill="1" applyBorder="1" applyAlignment="1" applyProtection="1">
      <alignment horizontal="center" vertical="center" wrapText="1"/>
      <protection locked="0"/>
    </xf>
    <xf numFmtId="0" fontId="26" fillId="0" borderId="35" xfId="1" applyFont="1" applyFill="1" applyBorder="1" applyAlignment="1" applyProtection="1">
      <alignment horizontal="center" vertical="center" wrapText="1"/>
    </xf>
    <xf numFmtId="14" fontId="0" fillId="0" borderId="35" xfId="0" applyNumberFormat="1" applyFill="1" applyBorder="1" applyAlignment="1">
      <alignment vertical="center"/>
    </xf>
    <xf numFmtId="14" fontId="31" fillId="0" borderId="35" xfId="18" applyNumberFormat="1" applyFont="1" applyFill="1" applyBorder="1" applyAlignment="1">
      <alignment vertical="center"/>
    </xf>
    <xf numFmtId="14" fontId="0" fillId="0" borderId="7" xfId="0" applyNumberFormat="1" applyFill="1" applyBorder="1" applyAlignment="1">
      <alignment vertical="center"/>
    </xf>
    <xf numFmtId="9" fontId="0" fillId="0" borderId="7" xfId="0" applyNumberFormat="1" applyFill="1" applyBorder="1" applyAlignment="1">
      <alignment horizontal="center" vertical="center"/>
    </xf>
    <xf numFmtId="14" fontId="0" fillId="0" borderId="36" xfId="0" applyNumberFormat="1" applyFill="1" applyBorder="1" applyAlignment="1">
      <alignment vertical="center" wrapText="1"/>
    </xf>
    <xf numFmtId="0" fontId="24" fillId="0" borderId="37" xfId="20" applyFont="1" applyFill="1" applyBorder="1" applyAlignment="1">
      <alignment horizontal="justify" vertical="center" wrapText="1"/>
    </xf>
    <xf numFmtId="0" fontId="24" fillId="0" borderId="38" xfId="20" applyFont="1" applyFill="1" applyBorder="1" applyAlignment="1">
      <alignment horizontal="justify" vertical="center" wrapText="1"/>
    </xf>
    <xf numFmtId="0" fontId="32" fillId="0" borderId="38" xfId="1" applyFont="1" applyFill="1" applyBorder="1" applyAlignment="1" applyProtection="1">
      <alignment vertical="center"/>
    </xf>
    <xf numFmtId="3" fontId="33" fillId="0" borderId="39" xfId="0" applyNumberFormat="1" applyFont="1" applyFill="1" applyBorder="1" applyAlignment="1">
      <alignment horizontal="center" vertical="center"/>
    </xf>
    <xf numFmtId="0" fontId="0" fillId="0" borderId="13" xfId="0" applyFill="1" applyBorder="1" applyAlignment="1">
      <alignment vertical="center"/>
    </xf>
    <xf numFmtId="0" fontId="0" fillId="0" borderId="14" xfId="0" applyFill="1" applyBorder="1" applyAlignment="1">
      <alignment vertical="center"/>
    </xf>
    <xf numFmtId="0" fontId="0" fillId="0" borderId="37" xfId="0" applyFill="1" applyBorder="1" applyAlignment="1">
      <alignment vertical="center"/>
    </xf>
    <xf numFmtId="0" fontId="0" fillId="0" borderId="38" xfId="0" applyFill="1" applyBorder="1" applyAlignment="1">
      <alignment vertical="center"/>
    </xf>
    <xf numFmtId="0" fontId="0" fillId="0" borderId="40" xfId="0" applyFill="1" applyBorder="1" applyAlignment="1">
      <alignment vertical="center"/>
    </xf>
    <xf numFmtId="0" fontId="23" fillId="0" borderId="41" xfId="0" applyFont="1" applyBorder="1" applyAlignment="1">
      <alignment horizontal="center" vertical="center"/>
    </xf>
    <xf numFmtId="0" fontId="34" fillId="0" borderId="41" xfId="0" applyFont="1" applyBorder="1" applyAlignment="1">
      <alignment horizontal="center" vertical="center" wrapText="1"/>
    </xf>
    <xf numFmtId="0" fontId="0" fillId="0" borderId="42" xfId="0" applyBorder="1" applyAlignment="1">
      <alignment vertical="center"/>
    </xf>
    <xf numFmtId="0" fontId="31" fillId="0" borderId="42" xfId="0" applyFont="1" applyBorder="1" applyAlignment="1">
      <alignment vertical="center"/>
    </xf>
    <xf numFmtId="0" fontId="22" fillId="0" borderId="42" xfId="0" applyFont="1" applyBorder="1" applyAlignment="1">
      <alignment vertical="center"/>
    </xf>
    <xf numFmtId="9" fontId="0" fillId="0" borderId="0" xfId="4" applyFont="1" applyAlignment="1">
      <alignment vertical="center"/>
    </xf>
    <xf numFmtId="9" fontId="0" fillId="0" borderId="0" xfId="0" applyNumberFormat="1" applyAlignment="1">
      <alignment vertical="center"/>
    </xf>
    <xf numFmtId="0" fontId="35" fillId="0" borderId="42" xfId="0" applyFont="1" applyBorder="1" applyAlignment="1">
      <alignment horizontal="center" vertical="center"/>
    </xf>
    <xf numFmtId="0" fontId="23" fillId="0" borderId="42" xfId="0" applyFont="1" applyBorder="1" applyAlignment="1">
      <alignment horizontal="center" vertical="center"/>
    </xf>
    <xf numFmtId="0" fontId="23" fillId="0" borderId="42" xfId="0" applyFont="1" applyBorder="1" applyAlignment="1">
      <alignment horizontal="center" vertical="center" wrapText="1"/>
    </xf>
    <xf numFmtId="0" fontId="31" fillId="0" borderId="43" xfId="0" applyFont="1" applyBorder="1" applyAlignment="1">
      <alignment vertical="center"/>
    </xf>
    <xf numFmtId="0" fontId="22" fillId="0" borderId="43" xfId="0" applyFont="1" applyBorder="1" applyAlignment="1">
      <alignment vertical="center"/>
    </xf>
    <xf numFmtId="0" fontId="31" fillId="0" borderId="0" xfId="0" applyFont="1" applyAlignment="1">
      <alignment vertical="center"/>
    </xf>
    <xf numFmtId="0" fontId="36" fillId="0" borderId="0" xfId="0" applyFont="1" applyAlignment="1">
      <alignment vertical="center"/>
    </xf>
    <xf numFmtId="0" fontId="37" fillId="0" borderId="0" xfId="0" applyFont="1" applyAlignment="1">
      <alignment vertical="center"/>
    </xf>
    <xf numFmtId="0" fontId="0" fillId="0" borderId="0" xfId="0" applyAlignment="1">
      <alignment horizontal="center" vertical="center"/>
    </xf>
    <xf numFmtId="167" fontId="0" fillId="0" borderId="0" xfId="17" applyNumberFormat="1" applyFont="1" applyAlignment="1">
      <alignment vertical="center"/>
    </xf>
    <xf numFmtId="167" fontId="0" fillId="0" borderId="0" xfId="0" applyNumberFormat="1" applyAlignment="1">
      <alignment vertical="center"/>
    </xf>
    <xf numFmtId="0" fontId="2" fillId="0" borderId="0" xfId="0" applyFont="1" applyAlignment="1">
      <alignment horizontal="center" vertical="center" wrapText="1"/>
    </xf>
    <xf numFmtId="0" fontId="7" fillId="2" borderId="1" xfId="1" applyFont="1" applyFill="1" applyBorder="1" applyAlignment="1" applyProtection="1">
      <alignment horizontal="center" vertical="center" wrapText="1"/>
    </xf>
    <xf numFmtId="0" fontId="7" fillId="2" borderId="1" xfId="1" applyFont="1" applyFill="1" applyBorder="1" applyAlignment="1" applyProtection="1">
      <alignment horizontal="center" vertical="center"/>
      <protection locked="0"/>
    </xf>
    <xf numFmtId="0" fontId="39" fillId="0" borderId="1" xfId="0" applyFont="1" applyBorder="1" applyAlignment="1">
      <alignment horizontal="center" vertical="center" wrapText="1"/>
    </xf>
    <xf numFmtId="37" fontId="39" fillId="0" borderId="1" xfId="17" applyNumberFormat="1"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9" fillId="8" borderId="1" xfId="0" applyFont="1" applyFill="1" applyBorder="1" applyAlignment="1">
      <alignment horizontal="center" vertical="center" wrapText="1"/>
    </xf>
    <xf numFmtId="0" fontId="40" fillId="0" borderId="1" xfId="0" applyNumberFormat="1" applyFont="1" applyFill="1" applyBorder="1" applyAlignment="1">
      <alignment vertical="center" wrapText="1"/>
    </xf>
    <xf numFmtId="0" fontId="39" fillId="0" borderId="1" xfId="0" applyFont="1" applyBorder="1" applyAlignment="1">
      <alignment vertical="center" wrapText="1"/>
    </xf>
    <xf numFmtId="37" fontId="41" fillId="0" borderId="1" xfId="17" applyNumberFormat="1" applyFont="1" applyBorder="1" applyAlignment="1">
      <alignment horizontal="center" vertical="center" wrapText="1"/>
    </xf>
    <xf numFmtId="17" fontId="0" fillId="0" borderId="1" xfId="0" applyNumberFormat="1" applyBorder="1" applyAlignment="1">
      <alignment horizontal="center" vertical="center"/>
    </xf>
    <xf numFmtId="37" fontId="39" fillId="8" borderId="1" xfId="17" applyNumberFormat="1" applyFont="1" applyFill="1" applyBorder="1" applyAlignment="1">
      <alignment horizontal="center" vertical="center" wrapText="1"/>
    </xf>
    <xf numFmtId="14" fontId="0" fillId="8" borderId="1" xfId="0" applyNumberFormat="1" applyFill="1" applyBorder="1" applyAlignment="1">
      <alignment horizontal="center" vertical="center"/>
    </xf>
    <xf numFmtId="0" fontId="0" fillId="8" borderId="1" xfId="0" applyFill="1" applyBorder="1" applyAlignment="1">
      <alignment horizontal="center" vertical="center"/>
    </xf>
    <xf numFmtId="0" fontId="41" fillId="0" borderId="1" xfId="0" applyFont="1" applyBorder="1" applyAlignment="1">
      <alignment horizontal="center" vertical="center" wrapText="1"/>
    </xf>
    <xf numFmtId="0" fontId="0" fillId="0" borderId="1" xfId="0" applyNumberFormat="1" applyBorder="1" applyAlignment="1">
      <alignment horizontal="center" vertical="center"/>
    </xf>
    <xf numFmtId="0" fontId="42" fillId="0" borderId="1" xfId="0" applyFont="1" applyBorder="1" applyAlignment="1">
      <alignment horizontal="center" vertical="center"/>
    </xf>
    <xf numFmtId="0" fontId="43" fillId="0" borderId="44" xfId="0" applyNumberFormat="1" applyFont="1" applyFill="1" applyBorder="1" applyAlignment="1">
      <alignment vertical="top" wrapText="1" readingOrder="1"/>
    </xf>
    <xf numFmtId="0" fontId="43" fillId="0" borderId="1" xfId="0" applyNumberFormat="1" applyFont="1" applyFill="1" applyBorder="1" applyAlignment="1">
      <alignment horizontal="center" vertical="center" wrapText="1" readingOrder="1"/>
    </xf>
    <xf numFmtId="0" fontId="43" fillId="0" borderId="0" xfId="0" applyNumberFormat="1" applyFont="1" applyFill="1" applyBorder="1" applyAlignment="1">
      <alignment vertical="top" wrapText="1" readingOrder="1"/>
    </xf>
    <xf numFmtId="0" fontId="40" fillId="0" borderId="1" xfId="0" applyNumberFormat="1" applyFont="1" applyFill="1" applyBorder="1" applyAlignment="1">
      <alignment horizontal="center" vertical="center" wrapText="1"/>
    </xf>
    <xf numFmtId="0" fontId="40" fillId="0" borderId="1" xfId="0" applyNumberFormat="1" applyFont="1" applyFill="1" applyBorder="1" applyAlignment="1">
      <alignment horizontal="center" vertical="center" wrapText="1" readingOrder="1"/>
    </xf>
    <xf numFmtId="0" fontId="44" fillId="8" borderId="1" xfId="0" applyFont="1" applyFill="1" applyBorder="1" applyAlignment="1">
      <alignment horizontal="center" vertical="center" wrapText="1"/>
    </xf>
    <xf numFmtId="37" fontId="41" fillId="8" borderId="1" xfId="17" applyNumberFormat="1" applyFont="1" applyFill="1" applyBorder="1" applyAlignment="1">
      <alignment horizontal="center" vertical="center" wrapText="1"/>
    </xf>
    <xf numFmtId="0" fontId="40" fillId="8" borderId="1" xfId="0" applyNumberFormat="1" applyFont="1" applyFill="1" applyBorder="1" applyAlignment="1">
      <alignment horizontal="center" vertical="center" wrapText="1"/>
    </xf>
    <xf numFmtId="0" fontId="31" fillId="0" borderId="1" xfId="0" applyFont="1" applyBorder="1" applyAlignment="1">
      <alignment horizontal="center" vertical="center"/>
    </xf>
    <xf numFmtId="0" fontId="0" fillId="0" borderId="1" xfId="0" applyBorder="1" applyAlignment="1">
      <alignment vertical="center" wrapText="1"/>
    </xf>
    <xf numFmtId="0" fontId="41" fillId="8" borderId="1" xfId="0" applyFont="1" applyFill="1" applyBorder="1" applyAlignment="1">
      <alignment horizontal="center" vertical="center" wrapText="1"/>
    </xf>
    <xf numFmtId="37" fontId="45" fillId="8" borderId="1" xfId="17" applyNumberFormat="1" applyFont="1" applyFill="1" applyBorder="1" applyAlignment="1">
      <alignment horizontal="center" vertical="center" wrapText="1"/>
    </xf>
    <xf numFmtId="0" fontId="31" fillId="8" borderId="1" xfId="0" applyFont="1" applyFill="1" applyBorder="1" applyAlignment="1">
      <alignment horizontal="center" vertical="center"/>
    </xf>
    <xf numFmtId="14" fontId="31" fillId="8" borderId="1" xfId="0" applyNumberFormat="1" applyFont="1" applyFill="1" applyBorder="1" applyAlignment="1">
      <alignment horizontal="center" vertical="center"/>
    </xf>
    <xf numFmtId="9" fontId="7" fillId="2" borderId="46" xfId="4" applyFont="1" applyFill="1" applyBorder="1" applyAlignment="1" applyProtection="1">
      <alignment horizontal="center" vertical="center"/>
      <protection locked="0"/>
    </xf>
    <xf numFmtId="9" fontId="7" fillId="2" borderId="30" xfId="4" applyFont="1" applyFill="1" applyBorder="1" applyAlignment="1" applyProtection="1">
      <alignment horizontal="center" vertical="center"/>
      <protection locked="0"/>
    </xf>
    <xf numFmtId="0" fontId="0" fillId="0" borderId="1" xfId="0" applyBorder="1" applyAlignment="1">
      <alignment horizontal="left" vertical="center"/>
    </xf>
    <xf numFmtId="14" fontId="31" fillId="8" borderId="0" xfId="0" applyNumberFormat="1" applyFont="1" applyFill="1" applyBorder="1" applyAlignment="1">
      <alignment horizontal="center" vertical="center"/>
    </xf>
    <xf numFmtId="0" fontId="0" fillId="0" borderId="0" xfId="0" applyAlignment="1">
      <alignment vertical="center" wrapText="1"/>
    </xf>
    <xf numFmtId="169" fontId="39" fillId="8" borderId="1" xfId="17" applyNumberFormat="1" applyFont="1" applyFill="1" applyBorder="1" applyAlignment="1">
      <alignment horizontal="center" vertical="center" wrapText="1"/>
    </xf>
    <xf numFmtId="37" fontId="44" fillId="9" borderId="1" xfId="17" applyNumberFormat="1" applyFont="1" applyFill="1" applyBorder="1" applyAlignment="1">
      <alignment horizontal="center" vertical="center" wrapText="1"/>
    </xf>
    <xf numFmtId="169" fontId="44" fillId="8" borderId="1" xfId="17" applyNumberFormat="1" applyFont="1" applyFill="1" applyBorder="1" applyAlignment="1">
      <alignment horizontal="center" vertical="center" wrapText="1"/>
    </xf>
    <xf numFmtId="0" fontId="0" fillId="0" borderId="0" xfId="0" applyAlignment="1">
      <alignment horizontal="center" vertical="center" wrapText="1"/>
    </xf>
    <xf numFmtId="37" fontId="0" fillId="0" borderId="0" xfId="0" applyNumberFormat="1" applyAlignment="1">
      <alignment horizontal="center" vertical="center"/>
    </xf>
    <xf numFmtId="3" fontId="23" fillId="0" borderId="47" xfId="0" applyNumberFormat="1" applyFont="1" applyBorder="1" applyAlignment="1">
      <alignment horizontal="center" vertical="center" wrapText="1"/>
    </xf>
    <xf numFmtId="0" fontId="7" fillId="2" borderId="4" xfId="1" applyFont="1" applyFill="1" applyBorder="1" applyAlignment="1" applyProtection="1">
      <alignment horizontal="center" vertical="center" wrapText="1"/>
    </xf>
    <xf numFmtId="0" fontId="0" fillId="0" borderId="1" xfId="0" applyBorder="1" applyAlignment="1">
      <alignment horizontal="center" vertical="center"/>
    </xf>
    <xf numFmtId="0" fontId="0" fillId="0" borderId="1" xfId="0" applyBorder="1" applyAlignment="1">
      <alignment vertical="center" wrapText="1"/>
    </xf>
    <xf numFmtId="0" fontId="47" fillId="11" borderId="5" xfId="0" applyFont="1" applyFill="1" applyBorder="1" applyAlignment="1">
      <alignment horizontal="center" vertical="center" wrapText="1"/>
    </xf>
    <xf numFmtId="0" fontId="47" fillId="11" borderId="54" xfId="0" applyFont="1" applyFill="1" applyBorder="1" applyAlignment="1">
      <alignment horizontal="center" vertical="center"/>
    </xf>
    <xf numFmtId="0" fontId="47" fillId="11" borderId="54" xfId="0" applyFont="1" applyFill="1" applyBorder="1" applyAlignment="1">
      <alignment horizontal="center" vertical="center" wrapText="1"/>
    </xf>
    <xf numFmtId="0" fontId="48" fillId="8" borderId="1" xfId="0" applyFont="1" applyFill="1" applyBorder="1" applyAlignment="1">
      <alignment vertical="center" wrapText="1" readingOrder="1"/>
    </xf>
    <xf numFmtId="170" fontId="0" fillId="0" borderId="1" xfId="0" applyNumberFormat="1" applyBorder="1" applyAlignment="1">
      <alignment horizontal="left" vertical="center" wrapText="1"/>
    </xf>
    <xf numFmtId="170" fontId="22" fillId="0" borderId="1" xfId="0" applyNumberFormat="1" applyFont="1" applyBorder="1" applyAlignment="1">
      <alignment horizontal="left" vertical="center" wrapText="1"/>
    </xf>
    <xf numFmtId="0" fontId="0" fillId="0" borderId="1" xfId="0" applyFont="1" applyBorder="1" applyAlignment="1">
      <alignment vertical="center" wrapText="1"/>
    </xf>
    <xf numFmtId="14" fontId="22" fillId="0" borderId="1" xfId="0" applyNumberFormat="1" applyFont="1" applyBorder="1" applyAlignment="1">
      <alignment vertical="center"/>
    </xf>
    <xf numFmtId="0" fontId="22" fillId="0" borderId="1" xfId="0" applyFont="1" applyBorder="1" applyAlignment="1">
      <alignment vertical="center" wrapText="1"/>
    </xf>
    <xf numFmtId="9" fontId="0" fillId="0" borderId="1" xfId="0" applyNumberFormat="1" applyBorder="1" applyAlignment="1">
      <alignment horizontal="left" vertical="center" wrapText="1"/>
    </xf>
    <xf numFmtId="170" fontId="0" fillId="8" borderId="1" xfId="0" applyNumberFormat="1" applyFill="1" applyBorder="1" applyAlignment="1">
      <alignment horizontal="left" vertical="center" wrapText="1"/>
    </xf>
    <xf numFmtId="0" fontId="0" fillId="0" borderId="1" xfId="0" applyBorder="1" applyAlignment="1">
      <alignment vertical="top" wrapText="1"/>
    </xf>
    <xf numFmtId="170" fontId="23" fillId="12" borderId="1" xfId="0" applyNumberFormat="1" applyFont="1" applyFill="1" applyBorder="1" applyAlignment="1">
      <alignment vertical="center"/>
    </xf>
    <xf numFmtId="0" fontId="0" fillId="13" borderId="0" xfId="0" applyFill="1" applyAlignment="1">
      <alignment vertical="center"/>
    </xf>
    <xf numFmtId="170" fontId="0" fillId="13" borderId="0" xfId="0" applyNumberFormat="1" applyFill="1" applyAlignment="1">
      <alignment vertical="center"/>
    </xf>
    <xf numFmtId="0" fontId="0" fillId="13" borderId="0" xfId="0" applyFill="1" applyAlignment="1">
      <alignment horizontal="center" vertical="center"/>
    </xf>
    <xf numFmtId="0" fontId="0" fillId="13" borderId="0" xfId="0" applyFill="1" applyAlignment="1">
      <alignment vertical="center" wrapText="1"/>
    </xf>
    <xf numFmtId="171" fontId="0" fillId="0" borderId="1" xfId="14" applyNumberFormat="1" applyFont="1" applyBorder="1" applyAlignment="1">
      <alignment vertical="center"/>
    </xf>
    <xf numFmtId="9" fontId="0" fillId="0" borderId="0" xfId="0" applyNumberFormat="1" applyAlignment="1">
      <alignment horizontal="center" vertical="center"/>
    </xf>
    <xf numFmtId="171" fontId="0" fillId="8" borderId="1" xfId="14" applyNumberFormat="1" applyFont="1" applyFill="1" applyBorder="1" applyAlignment="1">
      <alignment vertical="center"/>
    </xf>
    <xf numFmtId="171" fontId="0" fillId="0" borderId="1" xfId="14" applyNumberFormat="1" applyFont="1" applyFill="1" applyBorder="1" applyAlignment="1">
      <alignment vertical="center"/>
    </xf>
    <xf numFmtId="171" fontId="0" fillId="14" borderId="1" xfId="14" applyNumberFormat="1" applyFont="1" applyFill="1" applyBorder="1" applyAlignment="1">
      <alignment vertical="center"/>
    </xf>
    <xf numFmtId="0" fontId="2" fillId="0" borderId="0" xfId="0" applyFont="1" applyAlignment="1">
      <alignment vertical="center" wrapText="1"/>
    </xf>
    <xf numFmtId="0" fontId="23" fillId="0" borderId="58" xfId="0" applyFont="1" applyBorder="1" applyAlignment="1">
      <alignment horizontal="justify" vertical="center" wrapText="1"/>
    </xf>
    <xf numFmtId="0" fontId="0" fillId="0" borderId="35" xfId="0" applyBorder="1" applyAlignment="1">
      <alignment vertical="center"/>
    </xf>
    <xf numFmtId="0" fontId="0" fillId="0" borderId="59" xfId="0" applyBorder="1" applyAlignment="1">
      <alignment horizontal="center" vertical="center"/>
    </xf>
    <xf numFmtId="0" fontId="0" fillId="0" borderId="35" xfId="0" applyFont="1" applyBorder="1" applyAlignment="1">
      <alignment horizontal="center" vertical="center"/>
    </xf>
    <xf numFmtId="0" fontId="0" fillId="0" borderId="35" xfId="0" applyBorder="1" applyAlignment="1">
      <alignment horizontal="center" vertical="center"/>
    </xf>
    <xf numFmtId="170" fontId="0" fillId="0" borderId="39" xfId="0" applyNumberFormat="1" applyFont="1" applyBorder="1" applyAlignment="1">
      <alignment horizontal="left" vertical="center" wrapText="1"/>
    </xf>
    <xf numFmtId="0" fontId="0" fillId="0" borderId="32" xfId="0" applyBorder="1" applyAlignment="1">
      <alignment horizontal="left" vertical="center" wrapText="1"/>
    </xf>
    <xf numFmtId="167" fontId="0" fillId="0" borderId="39" xfId="17" applyNumberFormat="1" applyFont="1" applyBorder="1" applyAlignment="1">
      <alignment horizontal="center" vertical="center"/>
    </xf>
    <xf numFmtId="0" fontId="0" fillId="0" borderId="39" xfId="0" applyBorder="1" applyAlignment="1">
      <alignment horizontal="center" vertical="center"/>
    </xf>
    <xf numFmtId="14" fontId="42" fillId="0" borderId="1" xfId="0" applyNumberFormat="1" applyFont="1" applyBorder="1" applyAlignment="1">
      <alignment horizontal="center" vertical="center"/>
    </xf>
    <xf numFmtId="0" fontId="42" fillId="0" borderId="32" xfId="0" applyFont="1" applyBorder="1" applyAlignment="1">
      <alignment horizontal="left" vertical="center" wrapText="1"/>
    </xf>
    <xf numFmtId="170" fontId="0" fillId="0" borderId="1" xfId="0" applyNumberFormat="1" applyFont="1" applyBorder="1" applyAlignment="1">
      <alignment horizontal="left" vertical="center" wrapText="1"/>
    </xf>
    <xf numFmtId="0" fontId="42" fillId="0" borderId="46" xfId="0" applyFont="1" applyBorder="1" applyAlignment="1">
      <alignment horizontal="justify" vertical="center" wrapText="1"/>
    </xf>
    <xf numFmtId="0" fontId="0" fillId="0" borderId="32" xfId="0" applyBorder="1" applyAlignment="1">
      <alignment horizontal="left" vertical="center"/>
    </xf>
    <xf numFmtId="0" fontId="42" fillId="0" borderId="32" xfId="0" applyFont="1" applyBorder="1" applyAlignment="1">
      <alignment horizontal="left" vertical="center"/>
    </xf>
    <xf numFmtId="14" fontId="42" fillId="0" borderId="1" xfId="0" applyNumberFormat="1" applyFont="1" applyBorder="1" applyAlignment="1">
      <alignment horizontal="left" vertical="center"/>
    </xf>
    <xf numFmtId="3" fontId="0" fillId="0" borderId="0" xfId="0" applyNumberFormat="1" applyAlignment="1">
      <alignment vertical="center"/>
    </xf>
    <xf numFmtId="167" fontId="0" fillId="0" borderId="1" xfId="17" applyNumberFormat="1" applyFont="1" applyBorder="1" applyAlignment="1">
      <alignment horizontal="center" vertical="center"/>
    </xf>
    <xf numFmtId="0" fontId="23" fillId="0" borderId="57" xfId="0" applyFont="1" applyBorder="1" applyAlignment="1">
      <alignment vertical="center"/>
    </xf>
    <xf numFmtId="0" fontId="0" fillId="0" borderId="63" xfId="0" applyBorder="1" applyAlignment="1">
      <alignment vertical="center"/>
    </xf>
    <xf numFmtId="0" fontId="0" fillId="0" borderId="63" xfId="0" applyBorder="1" applyAlignment="1">
      <alignment horizontal="center" vertical="center"/>
    </xf>
    <xf numFmtId="0" fontId="0" fillId="0" borderId="64" xfId="0" applyBorder="1" applyAlignment="1">
      <alignment vertical="center"/>
    </xf>
    <xf numFmtId="0" fontId="0" fillId="0" borderId="64" xfId="0" applyBorder="1" applyAlignment="1">
      <alignment vertical="center" wrapText="1"/>
    </xf>
    <xf numFmtId="0" fontId="51" fillId="8" borderId="65" xfId="0" applyNumberFormat="1" applyFont="1" applyFill="1" applyBorder="1" applyAlignment="1">
      <alignment horizontal="left" vertical="center" wrapText="1" readingOrder="1"/>
    </xf>
    <xf numFmtId="0" fontId="0" fillId="0" borderId="39" xfId="0" applyBorder="1" applyAlignment="1">
      <alignment vertical="center"/>
    </xf>
    <xf numFmtId="14" fontId="0" fillId="0" borderId="1" xfId="0" applyNumberFormat="1" applyFill="1" applyBorder="1" applyAlignment="1">
      <alignment horizontal="center" vertical="center"/>
    </xf>
    <xf numFmtId="14" fontId="0" fillId="8" borderId="1" xfId="0" applyNumberFormat="1" applyFill="1" applyBorder="1" applyAlignment="1">
      <alignment horizontal="center" vertical="center" wrapText="1"/>
    </xf>
    <xf numFmtId="0" fontId="52" fillId="8" borderId="46" xfId="0" applyNumberFormat="1" applyFont="1" applyFill="1" applyBorder="1" applyAlignment="1">
      <alignment horizontal="left" vertical="center" wrapText="1" readingOrder="1"/>
    </xf>
    <xf numFmtId="167" fontId="0" fillId="8" borderId="39" xfId="17" applyNumberFormat="1" applyFont="1" applyFill="1" applyBorder="1" applyAlignment="1">
      <alignment horizontal="center" vertical="center"/>
    </xf>
    <xf numFmtId="0" fontId="51" fillId="8" borderId="46" xfId="0" applyNumberFormat="1" applyFont="1" applyFill="1" applyBorder="1" applyAlignment="1">
      <alignment horizontal="left" vertical="center" wrapText="1" readingOrder="1"/>
    </xf>
    <xf numFmtId="0" fontId="51" fillId="0" borderId="46" xfId="0" applyNumberFormat="1" applyFont="1" applyFill="1" applyBorder="1" applyAlignment="1">
      <alignment horizontal="left" vertical="center" wrapText="1" readingOrder="1"/>
    </xf>
    <xf numFmtId="0" fontId="42" fillId="0" borderId="32" xfId="0" applyFont="1" applyBorder="1" applyAlignment="1">
      <alignment horizontal="center" vertical="center"/>
    </xf>
    <xf numFmtId="167" fontId="23" fillId="0" borderId="35" xfId="17" applyNumberFormat="1" applyFont="1" applyBorder="1" applyAlignment="1">
      <alignment horizontal="center" vertical="center"/>
    </xf>
    <xf numFmtId="0" fontId="0" fillId="8" borderId="34" xfId="0" applyFill="1" applyBorder="1" applyAlignment="1">
      <alignment horizontal="center" vertical="center"/>
    </xf>
    <xf numFmtId="0" fontId="0" fillId="8" borderId="66" xfId="0" applyFill="1" applyBorder="1" applyAlignment="1">
      <alignment vertical="center"/>
    </xf>
    <xf numFmtId="0" fontId="0" fillId="8" borderId="66" xfId="0" applyFill="1" applyBorder="1" applyAlignment="1">
      <alignment vertical="center" wrapText="1"/>
    </xf>
    <xf numFmtId="0" fontId="0" fillId="0" borderId="33" xfId="0" applyBorder="1" applyAlignment="1">
      <alignment horizontal="center" vertical="center"/>
    </xf>
    <xf numFmtId="167" fontId="31" fillId="8" borderId="1" xfId="17"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8" borderId="1" xfId="0" applyFill="1" applyBorder="1" applyAlignment="1">
      <alignment vertical="center"/>
    </xf>
    <xf numFmtId="0" fontId="0" fillId="0" borderId="1" xfId="0" applyBorder="1"/>
    <xf numFmtId="0" fontId="0" fillId="0" borderId="1" xfId="0" applyBorder="1" applyAlignment="1">
      <alignment horizontal="center"/>
    </xf>
    <xf numFmtId="0" fontId="51" fillId="8" borderId="67" xfId="0" applyNumberFormat="1" applyFont="1" applyFill="1" applyBorder="1" applyAlignment="1">
      <alignment horizontal="left" vertical="center" wrapText="1" readingOrder="1"/>
    </xf>
    <xf numFmtId="167" fontId="31" fillId="8" borderId="35" xfId="17" applyNumberFormat="1" applyFont="1" applyFill="1" applyBorder="1" applyAlignment="1">
      <alignment horizontal="center" vertical="center" wrapText="1"/>
    </xf>
    <xf numFmtId="167" fontId="31" fillId="8" borderId="39" xfId="17" applyNumberFormat="1" applyFont="1" applyFill="1" applyBorder="1" applyAlignment="1">
      <alignment horizontal="center" vertical="center" wrapText="1"/>
    </xf>
    <xf numFmtId="0" fontId="0" fillId="0" borderId="68" xfId="0" applyBorder="1" applyAlignment="1">
      <alignment horizontal="center" vertical="center"/>
    </xf>
    <xf numFmtId="0" fontId="0" fillId="0" borderId="39" xfId="0" applyBorder="1" applyAlignment="1">
      <alignment vertical="center" wrapText="1"/>
    </xf>
    <xf numFmtId="0" fontId="42" fillId="0" borderId="58" xfId="0" applyFont="1" applyBorder="1" applyAlignment="1">
      <alignment horizontal="justify" vertical="center" wrapText="1"/>
    </xf>
    <xf numFmtId="0" fontId="0" fillId="0" borderId="30" xfId="0" applyBorder="1" applyAlignment="1">
      <alignment horizontal="center" vertical="center"/>
    </xf>
    <xf numFmtId="14" fontId="0" fillId="14" borderId="1" xfId="0" applyNumberFormat="1" applyFill="1" applyBorder="1" applyAlignment="1">
      <alignment horizontal="center" vertical="center"/>
    </xf>
    <xf numFmtId="0" fontId="42" fillId="0" borderId="58" xfId="0" applyFont="1" applyBorder="1" applyAlignment="1">
      <alignment vertical="center" wrapText="1"/>
    </xf>
    <xf numFmtId="0" fontId="0" fillId="0" borderId="7" xfId="0" applyBorder="1" applyAlignment="1">
      <alignment horizontal="center" vertical="center"/>
    </xf>
    <xf numFmtId="0" fontId="23" fillId="0" borderId="69" xfId="0" applyFont="1" applyBorder="1" applyAlignment="1">
      <alignment vertical="center"/>
    </xf>
    <xf numFmtId="167" fontId="0" fillId="0" borderId="35" xfId="17" applyNumberFormat="1" applyFont="1" applyBorder="1" applyAlignment="1">
      <alignment horizontal="center" vertical="center"/>
    </xf>
    <xf numFmtId="0" fontId="0" fillId="8" borderId="35" xfId="0" applyFill="1" applyBorder="1" applyAlignment="1">
      <alignment vertical="center"/>
    </xf>
    <xf numFmtId="0" fontId="0" fillId="0" borderId="35" xfId="0" applyBorder="1" applyAlignment="1">
      <alignment horizontal="center" vertical="center" wrapText="1"/>
    </xf>
    <xf numFmtId="14" fontId="0" fillId="0" borderId="1" xfId="0" applyNumberFormat="1" applyBorder="1" applyAlignment="1">
      <alignment horizontal="center" vertical="center" wrapText="1"/>
    </xf>
    <xf numFmtId="14" fontId="0" fillId="14" borderId="1" xfId="0" applyNumberFormat="1" applyFill="1" applyBorder="1" applyAlignment="1">
      <alignment horizontal="center" vertical="center" wrapText="1"/>
    </xf>
    <xf numFmtId="0" fontId="23" fillId="0" borderId="69" xfId="0" applyFont="1" applyBorder="1" applyAlignment="1">
      <alignment vertical="center" wrapText="1"/>
    </xf>
    <xf numFmtId="0" fontId="0" fillId="0" borderId="35" xfId="0" applyBorder="1" applyAlignment="1">
      <alignment vertical="center" wrapText="1"/>
    </xf>
    <xf numFmtId="0" fontId="53" fillId="0" borderId="57" xfId="0" applyFont="1" applyBorder="1" applyAlignment="1">
      <alignment horizontal="justify" vertical="center" wrapText="1"/>
    </xf>
    <xf numFmtId="170" fontId="54" fillId="0" borderId="39" xfId="0" applyNumberFormat="1" applyFont="1" applyBorder="1" applyAlignment="1">
      <alignment horizontal="left" vertical="center" wrapText="1"/>
    </xf>
    <xf numFmtId="0" fontId="53" fillId="0" borderId="46" xfId="0" applyFont="1" applyBorder="1" applyAlignment="1">
      <alignment horizontal="justify" vertical="center" wrapText="1"/>
    </xf>
    <xf numFmtId="3" fontId="0" fillId="0" borderId="39" xfId="17" applyNumberFormat="1" applyFont="1" applyBorder="1" applyAlignment="1">
      <alignment horizontal="right" vertical="center"/>
    </xf>
    <xf numFmtId="170" fontId="54" fillId="0" borderId="1" xfId="0" applyNumberFormat="1" applyFont="1" applyBorder="1" applyAlignment="1">
      <alignment horizontal="left" vertical="center" wrapText="1"/>
    </xf>
    <xf numFmtId="0" fontId="23" fillId="8" borderId="1" xfId="0" applyFont="1" applyFill="1" applyBorder="1" applyAlignment="1">
      <alignment horizontal="center" vertical="center" wrapText="1"/>
    </xf>
    <xf numFmtId="0" fontId="53" fillId="0" borderId="67" xfId="0" applyFont="1" applyBorder="1" applyAlignment="1">
      <alignment horizontal="justify" vertical="center" wrapText="1"/>
    </xf>
    <xf numFmtId="170" fontId="54" fillId="0" borderId="35" xfId="0" applyNumberFormat="1" applyFont="1" applyBorder="1" applyAlignment="1">
      <alignment horizontal="left" vertical="center" wrapText="1"/>
    </xf>
    <xf numFmtId="0" fontId="42" fillId="0" borderId="35" xfId="0" applyFont="1" applyBorder="1" applyAlignment="1">
      <alignment horizontal="center" vertical="center"/>
    </xf>
    <xf numFmtId="0" fontId="0" fillId="8" borderId="35" xfId="0" applyFill="1" applyBorder="1" applyAlignment="1">
      <alignment horizontal="center" vertical="center"/>
    </xf>
    <xf numFmtId="14" fontId="0" fillId="8" borderId="35" xfId="0" applyNumberFormat="1" applyFill="1" applyBorder="1" applyAlignment="1">
      <alignment horizontal="center" vertical="center"/>
    </xf>
    <xf numFmtId="0" fontId="23" fillId="0" borderId="0" xfId="0" applyFont="1" applyAlignment="1">
      <alignment vertical="center" wrapText="1"/>
    </xf>
    <xf numFmtId="0" fontId="3" fillId="3" borderId="0" xfId="0" applyFont="1" applyFill="1" applyBorder="1" applyAlignment="1">
      <alignment horizontal="center" vertical="center" wrapText="1"/>
    </xf>
    <xf numFmtId="0" fontId="7" fillId="2" borderId="4" xfId="1" applyFont="1" applyFill="1" applyBorder="1" applyAlignment="1" applyProtection="1">
      <alignment horizontal="center" vertical="center" wrapText="1"/>
    </xf>
    <xf numFmtId="0" fontId="23" fillId="12" borderId="1" xfId="0" applyFont="1" applyFill="1" applyBorder="1" applyAlignment="1">
      <alignment horizontal="center" vertical="center"/>
    </xf>
    <xf numFmtId="0" fontId="7" fillId="2" borderId="1" xfId="1" applyFont="1" applyFill="1" applyBorder="1" applyAlignment="1" applyProtection="1">
      <alignment horizontal="center" vertical="center" wrapText="1"/>
    </xf>
    <xf numFmtId="0" fontId="7" fillId="2" borderId="1" xfId="1"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7" fillId="2" borderId="0" xfId="1" applyFont="1" applyFill="1" applyBorder="1" applyAlignment="1" applyProtection="1">
      <alignment vertical="center"/>
      <protection locked="0"/>
    </xf>
    <xf numFmtId="0" fontId="7" fillId="2" borderId="35" xfId="1" applyFont="1" applyFill="1" applyBorder="1" applyAlignment="1" applyProtection="1">
      <alignment horizontal="center" vertical="center" wrapText="1"/>
      <protection locked="0"/>
    </xf>
    <xf numFmtId="0" fontId="7" fillId="2" borderId="66" xfId="1" applyFont="1" applyFill="1" applyBorder="1" applyAlignment="1" applyProtection="1">
      <alignment horizontal="center" vertical="center" wrapText="1"/>
      <protection locked="0"/>
    </xf>
    <xf numFmtId="0" fontId="31" fillId="0" borderId="73" xfId="0" applyFont="1" applyBorder="1" applyAlignment="1">
      <alignment horizontal="left" vertical="center" wrapText="1"/>
    </xf>
    <xf numFmtId="170" fontId="31" fillId="0" borderId="73" xfId="0" applyNumberFormat="1" applyFont="1" applyBorder="1" applyAlignment="1">
      <alignment vertical="center"/>
    </xf>
    <xf numFmtId="0" fontId="0" fillId="0" borderId="73" xfId="0" applyBorder="1" applyAlignment="1">
      <alignment vertical="center"/>
    </xf>
    <xf numFmtId="15" fontId="0" fillId="0" borderId="73" xfId="0" applyNumberFormat="1" applyBorder="1" applyAlignment="1">
      <alignment horizontal="center" vertical="center"/>
    </xf>
    <xf numFmtId="15" fontId="0" fillId="0" borderId="73" xfId="0" applyNumberFormat="1" applyBorder="1" applyAlignment="1">
      <alignment vertical="center"/>
    </xf>
    <xf numFmtId="15" fontId="0" fillId="0" borderId="74" xfId="0" applyNumberFormat="1" applyBorder="1" applyAlignment="1">
      <alignment horizontal="center" vertical="center"/>
    </xf>
    <xf numFmtId="0" fontId="31" fillId="0" borderId="1" xfId="0" applyFont="1" applyBorder="1" applyAlignment="1">
      <alignment horizontal="left" vertical="center" wrapText="1"/>
    </xf>
    <xf numFmtId="170" fontId="31" fillId="0" borderId="1" xfId="0" applyNumberFormat="1" applyFont="1" applyBorder="1" applyAlignment="1">
      <alignment vertical="center"/>
    </xf>
    <xf numFmtId="15" fontId="0" fillId="0" borderId="1" xfId="0" applyNumberFormat="1" applyBorder="1" applyAlignment="1">
      <alignment horizontal="center" vertical="center"/>
    </xf>
    <xf numFmtId="170" fontId="0" fillId="0" borderId="0" xfId="0" applyNumberFormat="1" applyAlignment="1">
      <alignment vertical="center"/>
    </xf>
    <xf numFmtId="0" fontId="55" fillId="15" borderId="0" xfId="21" applyAlignment="1">
      <alignment vertical="center"/>
    </xf>
    <xf numFmtId="170" fontId="0" fillId="0" borderId="0" xfId="0" applyNumberFormat="1" applyAlignment="1">
      <alignment horizontal="center" vertical="center"/>
    </xf>
    <xf numFmtId="0" fontId="23" fillId="12" borderId="7" xfId="0" applyFont="1" applyFill="1" applyBorder="1" applyAlignment="1">
      <alignment vertical="center"/>
    </xf>
    <xf numFmtId="170" fontId="35" fillId="12" borderId="7" xfId="0" applyNumberFormat="1" applyFont="1" applyFill="1" applyBorder="1" applyAlignment="1">
      <alignment vertical="center"/>
    </xf>
    <xf numFmtId="0" fontId="0" fillId="12" borderId="7" xfId="0" applyFill="1" applyBorder="1" applyAlignment="1">
      <alignment vertical="center"/>
    </xf>
    <xf numFmtId="0" fontId="0" fillId="12" borderId="79" xfId="0" applyFill="1" applyBorder="1" applyAlignment="1">
      <alignment vertical="center"/>
    </xf>
    <xf numFmtId="0" fontId="23" fillId="12" borderId="35" xfId="0" applyFont="1" applyFill="1" applyBorder="1" applyAlignment="1">
      <alignment vertical="center"/>
    </xf>
    <xf numFmtId="170" fontId="35" fillId="12" borderId="35" xfId="0" applyNumberFormat="1" applyFont="1" applyFill="1" applyBorder="1" applyAlignment="1">
      <alignment vertical="center"/>
    </xf>
    <xf numFmtId="15" fontId="0" fillId="0" borderId="74" xfId="0" applyNumberFormat="1" applyBorder="1" applyAlignment="1">
      <alignment vertical="center"/>
    </xf>
    <xf numFmtId="0" fontId="35" fillId="8" borderId="60" xfId="0" applyFont="1" applyFill="1" applyBorder="1" applyAlignment="1">
      <alignment horizontal="left" vertical="center" wrapText="1"/>
    </xf>
    <xf numFmtId="0" fontId="35" fillId="12" borderId="73" xfId="0" applyFont="1" applyFill="1" applyBorder="1" applyAlignment="1">
      <alignment horizontal="left" vertical="center" wrapText="1"/>
    </xf>
    <xf numFmtId="170" fontId="35" fillId="12" borderId="73" xfId="0" applyNumberFormat="1" applyFont="1" applyFill="1" applyBorder="1" applyAlignment="1">
      <alignment vertical="center"/>
    </xf>
    <xf numFmtId="0" fontId="0" fillId="12" borderId="73" xfId="0" applyFill="1" applyBorder="1" applyAlignment="1">
      <alignment vertical="center"/>
    </xf>
    <xf numFmtId="15" fontId="0" fillId="12" borderId="73" xfId="0" applyNumberFormat="1" applyFill="1" applyBorder="1" applyAlignment="1">
      <alignment vertical="center"/>
    </xf>
    <xf numFmtId="15" fontId="0" fillId="12" borderId="74" xfId="0" applyNumberFormat="1" applyFill="1" applyBorder="1" applyAlignment="1">
      <alignment vertical="center"/>
    </xf>
    <xf numFmtId="0" fontId="35" fillId="8" borderId="80" xfId="0" applyFont="1" applyFill="1" applyBorder="1" applyAlignment="1">
      <alignment horizontal="left" vertical="center" wrapText="1"/>
    </xf>
    <xf numFmtId="0" fontId="35" fillId="12" borderId="63" xfId="0" applyFont="1" applyFill="1" applyBorder="1" applyAlignment="1">
      <alignment horizontal="left" vertical="center" wrapText="1"/>
    </xf>
    <xf numFmtId="170" fontId="35" fillId="12" borderId="63" xfId="0" applyNumberFormat="1" applyFont="1" applyFill="1" applyBorder="1" applyAlignment="1">
      <alignment vertical="center"/>
    </xf>
    <xf numFmtId="0" fontId="0" fillId="12" borderId="63" xfId="0" applyFill="1" applyBorder="1" applyAlignment="1">
      <alignment vertical="center"/>
    </xf>
    <xf numFmtId="15" fontId="0" fillId="12" borderId="63" xfId="0" applyNumberFormat="1" applyFill="1" applyBorder="1" applyAlignment="1">
      <alignment vertical="center"/>
    </xf>
    <xf numFmtId="15" fontId="0" fillId="12" borderId="63" xfId="0" applyNumberFormat="1" applyFill="1" applyBorder="1" applyAlignment="1">
      <alignment horizontal="center" vertical="center"/>
    </xf>
    <xf numFmtId="15" fontId="0" fillId="12" borderId="64" xfId="0" applyNumberFormat="1" applyFill="1" applyBorder="1" applyAlignment="1">
      <alignment vertical="center"/>
    </xf>
    <xf numFmtId="0" fontId="35" fillId="12" borderId="70" xfId="0" applyFont="1" applyFill="1" applyBorder="1" applyAlignment="1">
      <alignment horizontal="left" vertical="center" wrapText="1"/>
    </xf>
    <xf numFmtId="170" fontId="35" fillId="12" borderId="70" xfId="0" applyNumberFormat="1" applyFont="1" applyFill="1" applyBorder="1" applyAlignment="1">
      <alignment vertical="center"/>
    </xf>
    <xf numFmtId="0" fontId="0" fillId="12" borderId="70" xfId="0" applyFill="1" applyBorder="1" applyAlignment="1">
      <alignment vertical="center"/>
    </xf>
    <xf numFmtId="170" fontId="31" fillId="0" borderId="73" xfId="13" applyNumberFormat="1" applyFont="1" applyBorder="1" applyAlignment="1">
      <alignment horizontal="right" vertical="center" wrapText="1"/>
    </xf>
    <xf numFmtId="15" fontId="0" fillId="0" borderId="73" xfId="0" applyNumberFormat="1" applyBorder="1" applyAlignment="1">
      <alignment vertical="center" wrapText="1"/>
    </xf>
    <xf numFmtId="15" fontId="0" fillId="0" borderId="74" xfId="0" applyNumberFormat="1" applyBorder="1" applyAlignment="1">
      <alignment vertical="center" wrapText="1"/>
    </xf>
    <xf numFmtId="170" fontId="31" fillId="0" borderId="1" xfId="13" applyNumberFormat="1" applyFont="1" applyBorder="1" applyAlignment="1">
      <alignment horizontal="right" vertical="center" wrapText="1"/>
    </xf>
    <xf numFmtId="0" fontId="31" fillId="0" borderId="73" xfId="1" applyFont="1" applyBorder="1" applyAlignment="1" applyProtection="1">
      <alignment horizontal="left" vertical="center" wrapText="1"/>
      <protection locked="0"/>
    </xf>
    <xf numFmtId="0" fontId="58" fillId="0" borderId="1" xfId="0" applyFont="1" applyBorder="1" applyAlignment="1">
      <alignment horizontal="left" vertical="center" wrapText="1"/>
    </xf>
    <xf numFmtId="0" fontId="58" fillId="0" borderId="73" xfId="0" applyFont="1" applyBorder="1" applyAlignment="1">
      <alignment horizontal="left" vertical="center" wrapText="1"/>
    </xf>
    <xf numFmtId="15" fontId="0" fillId="0" borderId="73" xfId="0" applyNumberFormat="1" applyBorder="1" applyAlignment="1">
      <alignment horizontal="center" vertical="center" wrapText="1"/>
    </xf>
    <xf numFmtId="170" fontId="23" fillId="12" borderId="63" xfId="0" applyNumberFormat="1" applyFont="1" applyFill="1" applyBorder="1" applyAlignment="1">
      <alignment vertical="center"/>
    </xf>
    <xf numFmtId="0" fontId="0" fillId="0" borderId="0" xfId="0" applyAlignment="1">
      <alignment horizontal="left" vertical="center"/>
    </xf>
    <xf numFmtId="9" fontId="0" fillId="0" borderId="1" xfId="4" applyFont="1" applyBorder="1" applyAlignment="1">
      <alignment vertical="center"/>
    </xf>
    <xf numFmtId="0" fontId="4" fillId="0" borderId="2" xfId="0" applyFont="1" applyBorder="1" applyAlignment="1">
      <alignment vertical="center"/>
    </xf>
    <xf numFmtId="0" fontId="4" fillId="0" borderId="0" xfId="0" applyFont="1" applyBorder="1" applyAlignment="1">
      <alignment vertical="center"/>
    </xf>
    <xf numFmtId="0" fontId="0" fillId="0" borderId="73" xfId="0" applyFont="1" applyBorder="1" applyAlignment="1">
      <alignment horizontal="center" vertical="center"/>
    </xf>
    <xf numFmtId="172" fontId="31" fillId="0" borderId="73" xfId="15" applyNumberFormat="1" applyFont="1" applyFill="1" applyBorder="1" applyAlignment="1" applyProtection="1">
      <alignment horizontal="center" vertical="center"/>
    </xf>
    <xf numFmtId="49" fontId="58" fillId="0" borderId="73" xfId="0" applyNumberFormat="1" applyFont="1" applyFill="1" applyBorder="1" applyAlignment="1" applyProtection="1">
      <alignment horizontal="center" vertical="center" wrapText="1"/>
      <protection locked="0"/>
    </xf>
    <xf numFmtId="0" fontId="0" fillId="0" borderId="74" xfId="0" applyFont="1" applyBorder="1" applyAlignment="1">
      <alignment horizontal="center" vertical="center"/>
    </xf>
    <xf numFmtId="0" fontId="0" fillId="0" borderId="74" xfId="0" applyFont="1" applyBorder="1" applyAlignment="1">
      <alignment horizontal="center" vertical="center" wrapText="1"/>
    </xf>
    <xf numFmtId="0" fontId="0" fillId="0" borderId="1" xfId="0" applyFont="1" applyBorder="1" applyAlignment="1">
      <alignment horizontal="center" vertical="center"/>
    </xf>
    <xf numFmtId="172" fontId="31" fillId="0" borderId="1" xfId="15" applyNumberFormat="1" applyFont="1" applyFill="1" applyBorder="1" applyAlignment="1" applyProtection="1">
      <alignment horizontal="center" vertical="center"/>
    </xf>
    <xf numFmtId="49" fontId="58" fillId="0" borderId="1" xfId="0" applyNumberFormat="1" applyFont="1" applyFill="1" applyBorder="1" applyAlignment="1" applyProtection="1">
      <alignment horizontal="center" vertical="center" wrapText="1"/>
      <protection locked="0"/>
    </xf>
    <xf numFmtId="0" fontId="0" fillId="0" borderId="82" xfId="0" applyFont="1" applyBorder="1" applyAlignment="1">
      <alignment horizontal="center" vertical="center"/>
    </xf>
    <xf numFmtId="49" fontId="0" fillId="0" borderId="1" xfId="0" applyNumberFormat="1" applyFont="1" applyFill="1" applyBorder="1" applyAlignment="1">
      <alignment horizontal="center" vertical="center" wrapText="1"/>
    </xf>
    <xf numFmtId="0" fontId="0" fillId="0" borderId="82" xfId="0" applyFont="1" applyBorder="1" applyAlignment="1">
      <alignment horizontal="center" vertical="center" wrapText="1"/>
    </xf>
    <xf numFmtId="0" fontId="0" fillId="0" borderId="58" xfId="0" applyBorder="1" applyAlignment="1">
      <alignment vertical="center"/>
    </xf>
    <xf numFmtId="166" fontId="0" fillId="0" borderId="1" xfId="16" applyFont="1" applyFill="1" applyBorder="1" applyAlignment="1">
      <alignment horizontal="center" vertical="center" wrapText="1"/>
    </xf>
    <xf numFmtId="0" fontId="0" fillId="0" borderId="1" xfId="0" applyFont="1" applyFill="1" applyBorder="1" applyAlignment="1">
      <alignment horizontal="center" vertical="center" wrapText="1"/>
    </xf>
    <xf numFmtId="172" fontId="31" fillId="0" borderId="35" xfId="15" applyNumberFormat="1" applyFont="1" applyFill="1" applyBorder="1" applyAlignment="1" applyProtection="1">
      <alignment horizontal="center" vertical="center"/>
    </xf>
    <xf numFmtId="0" fontId="0" fillId="0" borderId="66" xfId="0" applyFont="1" applyBorder="1" applyAlignment="1">
      <alignment horizontal="center" vertical="center"/>
    </xf>
    <xf numFmtId="0" fontId="0" fillId="0" borderId="0" xfId="0" applyBorder="1" applyAlignment="1">
      <alignment vertical="center"/>
    </xf>
    <xf numFmtId="0" fontId="0" fillId="0" borderId="0" xfId="0" applyFont="1" applyBorder="1" applyAlignment="1">
      <alignment vertical="center"/>
    </xf>
    <xf numFmtId="0" fontId="23" fillId="0" borderId="0" xfId="0" applyFont="1" applyBorder="1" applyAlignment="1">
      <alignment vertical="center"/>
    </xf>
    <xf numFmtId="172" fontId="35" fillId="0" borderId="0" xfId="0" applyNumberFormat="1" applyFont="1"/>
    <xf numFmtId="172" fontId="0" fillId="0" borderId="0" xfId="0" applyNumberFormat="1" applyBorder="1" applyAlignment="1">
      <alignment vertical="center"/>
    </xf>
    <xf numFmtId="0" fontId="0" fillId="0" borderId="1" xfId="0" applyBorder="1" applyAlignment="1">
      <alignment horizontal="center" vertical="center"/>
    </xf>
    <xf numFmtId="0" fontId="14" fillId="0" borderId="0" xfId="0" applyFont="1" applyAlignment="1">
      <alignment horizontal="center" vertical="center" wrapText="1"/>
    </xf>
    <xf numFmtId="0" fontId="15" fillId="2" borderId="0" xfId="1" applyFont="1" applyFill="1" applyBorder="1" applyAlignment="1" applyProtection="1">
      <alignment horizontal="center" vertical="center" wrapText="1"/>
      <protection locked="0"/>
    </xf>
    <xf numFmtId="17" fontId="17" fillId="0" borderId="16" xfId="0" applyNumberFormat="1" applyFont="1" applyBorder="1" applyAlignment="1">
      <alignment horizontal="center" vertical="center"/>
    </xf>
    <xf numFmtId="17" fontId="17" fillId="0" borderId="17" xfId="0" applyNumberFormat="1" applyFont="1" applyBorder="1" applyAlignment="1">
      <alignment horizontal="center" vertical="center"/>
    </xf>
    <xf numFmtId="17" fontId="17" fillId="0" borderId="0" xfId="0" applyNumberFormat="1" applyFont="1" applyBorder="1" applyAlignment="1">
      <alignment horizontal="center" vertical="center"/>
    </xf>
    <xf numFmtId="17" fontId="17" fillId="0" borderId="0" xfId="0" applyNumberFormat="1" applyFont="1" applyBorder="1" applyAlignment="1">
      <alignment horizontal="center" vertical="center" wrapText="1"/>
    </xf>
    <xf numFmtId="164" fontId="17" fillId="0" borderId="18" xfId="15" applyFont="1" applyBorder="1" applyAlignment="1">
      <alignment vertical="center" wrapText="1"/>
    </xf>
    <xf numFmtId="0" fontId="17" fillId="0" borderId="19" xfId="0" applyFont="1" applyFill="1" applyBorder="1" applyAlignment="1">
      <alignment vertical="center" wrapText="1"/>
    </xf>
    <xf numFmtId="0" fontId="17" fillId="0" borderId="19" xfId="0" applyFont="1" applyFill="1" applyBorder="1" applyAlignment="1">
      <alignment vertical="center"/>
    </xf>
    <xf numFmtId="164" fontId="17" fillId="0" borderId="19" xfId="15" applyFont="1" applyFill="1" applyBorder="1" applyAlignment="1">
      <alignment vertical="center"/>
    </xf>
    <xf numFmtId="0" fontId="17" fillId="0" borderId="19" xfId="0" applyFont="1" applyFill="1" applyBorder="1" applyAlignment="1">
      <alignment horizontal="center" vertical="center"/>
    </xf>
    <xf numFmtId="17" fontId="17" fillId="0" borderId="19" xfId="0" applyNumberFormat="1" applyFont="1" applyFill="1" applyBorder="1" applyAlignment="1">
      <alignment horizontal="center" vertical="center"/>
    </xf>
    <xf numFmtId="17" fontId="17" fillId="0" borderId="20" xfId="0" applyNumberFormat="1" applyFont="1" applyFill="1" applyBorder="1" applyAlignment="1">
      <alignment horizontal="center" vertical="center"/>
    </xf>
    <xf numFmtId="17" fontId="17" fillId="0" borderId="0" xfId="0" applyNumberFormat="1" applyFont="1" applyFill="1" applyBorder="1" applyAlignment="1">
      <alignment horizontal="center" vertical="center"/>
    </xf>
    <xf numFmtId="17" fontId="17" fillId="0" borderId="0" xfId="0" applyNumberFormat="1" applyFont="1" applyFill="1" applyBorder="1" applyAlignment="1">
      <alignment horizontal="center" vertical="center" wrapText="1"/>
    </xf>
    <xf numFmtId="0" fontId="17" fillId="0" borderId="22" xfId="0" applyFont="1" applyFill="1" applyBorder="1" applyAlignment="1">
      <alignment vertical="center" wrapText="1"/>
    </xf>
    <xf numFmtId="0" fontId="17" fillId="0" borderId="22" xfId="0" applyFont="1" applyFill="1" applyBorder="1" applyAlignment="1">
      <alignment vertical="center"/>
    </xf>
    <xf numFmtId="164" fontId="17" fillId="0" borderId="22" xfId="15" applyFont="1" applyFill="1" applyBorder="1" applyAlignment="1">
      <alignment vertical="center"/>
    </xf>
    <xf numFmtId="0" fontId="17" fillId="0" borderId="22" xfId="0" applyFont="1" applyFill="1" applyBorder="1" applyAlignment="1">
      <alignment horizontal="center" vertical="center"/>
    </xf>
    <xf numFmtId="17" fontId="17" fillId="0" borderId="22" xfId="0" applyNumberFormat="1" applyFont="1" applyFill="1" applyBorder="1" applyAlignment="1">
      <alignment horizontal="center" vertical="center"/>
    </xf>
    <xf numFmtId="17" fontId="17" fillId="0" borderId="23" xfId="0" applyNumberFormat="1" applyFont="1" applyFill="1" applyBorder="1" applyAlignment="1">
      <alignment horizontal="center" vertical="center"/>
    </xf>
    <xf numFmtId="0" fontId="17" fillId="0" borderId="16" xfId="0" applyFont="1" applyFill="1" applyBorder="1" applyAlignment="1">
      <alignment vertical="center" wrapText="1"/>
    </xf>
    <xf numFmtId="0" fontId="17" fillId="0" borderId="16" xfId="0" applyFont="1" applyFill="1" applyBorder="1" applyAlignment="1">
      <alignment vertical="center"/>
    </xf>
    <xf numFmtId="0" fontId="17" fillId="0" borderId="16" xfId="0" applyFont="1" applyFill="1" applyBorder="1" applyAlignment="1">
      <alignment horizontal="center" vertical="center"/>
    </xf>
    <xf numFmtId="17" fontId="17" fillId="0" borderId="16" xfId="0" applyNumberFormat="1" applyFont="1" applyFill="1" applyBorder="1" applyAlignment="1">
      <alignment horizontal="center" vertical="center"/>
    </xf>
    <xf numFmtId="17" fontId="17" fillId="0" borderId="17" xfId="0" applyNumberFormat="1" applyFont="1" applyFill="1" applyBorder="1" applyAlignment="1">
      <alignment horizontal="center" vertical="center"/>
    </xf>
    <xf numFmtId="164" fontId="17" fillId="0" borderId="16" xfId="15" applyFont="1" applyFill="1" applyBorder="1" applyAlignment="1">
      <alignment vertical="center"/>
    </xf>
    <xf numFmtId="164" fontId="60" fillId="12" borderId="3" xfId="15" applyFont="1" applyFill="1" applyBorder="1" applyAlignment="1">
      <alignment vertical="center"/>
    </xf>
    <xf numFmtId="0" fontId="18" fillId="0" borderId="0" xfId="0" applyFont="1" applyAlignment="1">
      <alignment horizontal="center" vertical="center" wrapText="1"/>
    </xf>
    <xf numFmtId="173" fontId="4" fillId="0" borderId="0" xfId="16" applyNumberFormat="1" applyFont="1" applyAlignment="1">
      <alignment vertical="center"/>
    </xf>
    <xf numFmtId="166" fontId="0" fillId="0" borderId="1" xfId="16" applyFont="1" applyBorder="1" applyAlignment="1">
      <alignment vertical="center" wrapText="1"/>
    </xf>
    <xf numFmtId="173" fontId="0" fillId="0" borderId="1" xfId="16" applyNumberFormat="1" applyFont="1" applyBorder="1" applyAlignment="1">
      <alignment vertical="center"/>
    </xf>
    <xf numFmtId="14" fontId="29" fillId="16" borderId="1" xfId="22" applyNumberFormat="1" applyFont="1" applyFill="1" applyBorder="1" applyAlignment="1">
      <alignment horizontal="center" vertical="center" wrapText="1"/>
    </xf>
    <xf numFmtId="174" fontId="29" fillId="16" borderId="1" xfId="22" applyNumberFormat="1" applyFont="1" applyFill="1" applyBorder="1" applyAlignment="1">
      <alignment horizontal="center" vertical="center" wrapText="1"/>
    </xf>
    <xf numFmtId="9" fontId="32" fillId="0" borderId="1" xfId="4" applyFont="1" applyFill="1" applyBorder="1" applyAlignment="1">
      <alignment horizontal="center" vertical="center" wrapText="1"/>
    </xf>
    <xf numFmtId="174" fontId="29" fillId="0" borderId="1" xfId="22" applyNumberFormat="1" applyFont="1" applyFill="1" applyBorder="1" applyAlignment="1">
      <alignment horizontal="left" vertical="center" wrapText="1"/>
    </xf>
    <xf numFmtId="173" fontId="0" fillId="0" borderId="1" xfId="16" applyNumberFormat="1" applyFont="1" applyBorder="1" applyAlignment="1">
      <alignment vertical="center" wrapText="1"/>
    </xf>
    <xf numFmtId="0" fontId="61" fillId="0" borderId="1" xfId="0" applyFont="1" applyBorder="1" applyAlignment="1">
      <alignment horizontal="center" vertical="center"/>
    </xf>
    <xf numFmtId="174" fontId="29" fillId="0" borderId="1" xfId="22" applyNumberFormat="1" applyFont="1" applyFill="1" applyBorder="1" applyAlignment="1">
      <alignment horizontal="center" vertical="center" wrapText="1"/>
    </xf>
    <xf numFmtId="0" fontId="62" fillId="0" borderId="1" xfId="0" applyFont="1" applyBorder="1" applyAlignment="1">
      <alignment horizontal="center" vertical="center"/>
    </xf>
    <xf numFmtId="166" fontId="63" fillId="0" borderId="1" xfId="16" applyFont="1" applyBorder="1" applyAlignment="1">
      <alignment vertical="center"/>
    </xf>
    <xf numFmtId="0" fontId="63" fillId="0" borderId="1" xfId="0" applyFont="1" applyBorder="1" applyAlignment="1">
      <alignment vertical="center"/>
    </xf>
    <xf numFmtId="173" fontId="62" fillId="0" borderId="1" xfId="16" applyNumberFormat="1" applyFont="1" applyBorder="1" applyAlignment="1">
      <alignment vertical="center"/>
    </xf>
    <xf numFmtId="166" fontId="0" fillId="0" borderId="0" xfId="16" applyFont="1" applyAlignment="1">
      <alignment vertical="center"/>
    </xf>
    <xf numFmtId="173" fontId="0" fillId="0" borderId="0" xfId="16" applyNumberFormat="1" applyFont="1" applyAlignment="1">
      <alignment vertical="center"/>
    </xf>
    <xf numFmtId="0" fontId="3" fillId="3" borderId="7" xfId="0" applyFont="1" applyFill="1" applyBorder="1" applyAlignment="1">
      <alignment vertical="center" wrapText="1"/>
    </xf>
    <xf numFmtId="0" fontId="47" fillId="11" borderId="1" xfId="0" applyFont="1" applyFill="1" applyBorder="1" applyAlignment="1">
      <alignment horizontal="center" vertical="center" wrapText="1"/>
    </xf>
    <xf numFmtId="0" fontId="0" fillId="0" borderId="1" xfId="7" applyFont="1" applyFill="1" applyBorder="1" applyAlignment="1">
      <alignment vertical="center" wrapText="1"/>
    </xf>
    <xf numFmtId="172" fontId="0" fillId="0" borderId="1" xfId="15" applyNumberFormat="1" applyFont="1" applyBorder="1" applyAlignment="1">
      <alignment vertical="center"/>
    </xf>
    <xf numFmtId="0" fontId="0" fillId="0" borderId="1" xfId="0" applyFill="1" applyBorder="1" applyAlignment="1">
      <alignment vertical="center"/>
    </xf>
    <xf numFmtId="15" fontId="0" fillId="0" borderId="1" xfId="0" applyNumberFormat="1" applyBorder="1" applyAlignment="1">
      <alignment horizontal="right" vertical="center" wrapText="1"/>
    </xf>
    <xf numFmtId="15" fontId="0" fillId="0" borderId="1" xfId="0" applyNumberFormat="1" applyBorder="1" applyAlignment="1">
      <alignment horizontal="left" vertical="center" wrapText="1"/>
    </xf>
    <xf numFmtId="172" fontId="0" fillId="0" borderId="1" xfId="0" applyNumberFormat="1" applyBorder="1" applyAlignment="1">
      <alignment vertical="center"/>
    </xf>
    <xf numFmtId="15" fontId="0" fillId="0" borderId="1" xfId="0" applyNumberFormat="1" applyFill="1" applyBorder="1" applyAlignment="1">
      <alignment horizontal="left" vertical="center" wrapText="1"/>
    </xf>
    <xf numFmtId="172" fontId="23" fillId="12" borderId="1" xfId="15" applyNumberFormat="1" applyFont="1" applyFill="1" applyBorder="1" applyAlignment="1">
      <alignment vertical="center"/>
    </xf>
    <xf numFmtId="0" fontId="7" fillId="2" borderId="1" xfId="1" applyFont="1" applyFill="1" applyBorder="1" applyAlignment="1" applyProtection="1">
      <alignment horizontal="center" vertical="center" wrapText="1"/>
    </xf>
    <xf numFmtId="0" fontId="7" fillId="2" borderId="1" xfId="1" applyFont="1" applyFill="1" applyBorder="1" applyAlignment="1" applyProtection="1">
      <alignment horizontal="center" vertical="center"/>
      <protection locked="0"/>
    </xf>
    <xf numFmtId="0" fontId="3" fillId="3" borderId="7" xfId="0" applyFont="1" applyFill="1" applyBorder="1" applyAlignment="1">
      <alignment horizontal="center" vertical="center" wrapText="1"/>
    </xf>
    <xf numFmtId="0" fontId="0" fillId="0" borderId="0" xfId="0" applyAlignment="1">
      <alignment horizontal="center" vertical="center"/>
    </xf>
    <xf numFmtId="15" fontId="0" fillId="0" borderId="1" xfId="0" applyNumberFormat="1" applyBorder="1" applyAlignment="1">
      <alignment horizontal="center" vertical="center" wrapText="1"/>
    </xf>
    <xf numFmtId="15" fontId="0" fillId="0" borderId="1" xfId="0" applyNumberFormat="1" applyFill="1" applyBorder="1" applyAlignment="1">
      <alignment horizontal="center" vertical="center"/>
    </xf>
    <xf numFmtId="9" fontId="0" fillId="8" borderId="0" xfId="4" applyFont="1" applyFill="1" applyAlignment="1">
      <alignment horizontal="center" vertical="center"/>
    </xf>
    <xf numFmtId="0" fontId="1" fillId="8" borderId="0" xfId="2" applyFill="1" applyAlignment="1">
      <alignment wrapText="1"/>
    </xf>
    <xf numFmtId="0" fontId="1" fillId="8" borderId="0" xfId="2" applyFill="1"/>
    <xf numFmtId="9" fontId="66" fillId="0" borderId="0" xfId="4" applyFont="1" applyFill="1" applyBorder="1" applyAlignment="1">
      <alignment horizontal="center" vertical="center" wrapText="1"/>
    </xf>
    <xf numFmtId="0" fontId="1" fillId="0" borderId="0" xfId="2"/>
    <xf numFmtId="9" fontId="22" fillId="0" borderId="0" xfId="4" quotePrefix="1" applyFont="1" applyBorder="1" applyAlignment="1">
      <alignment horizontal="center" vertical="center"/>
    </xf>
    <xf numFmtId="0" fontId="66" fillId="8" borderId="0" xfId="2" applyFont="1" applyFill="1"/>
    <xf numFmtId="0" fontId="1" fillId="0" borderId="0" xfId="2" applyAlignment="1">
      <alignment wrapText="1"/>
    </xf>
    <xf numFmtId="0" fontId="66" fillId="0" borderId="0" xfId="2" applyFont="1"/>
    <xf numFmtId="0" fontId="47" fillId="11" borderId="1" xfId="0" applyFont="1" applyFill="1" applyBorder="1" applyAlignment="1">
      <alignment horizontal="center" vertical="center" wrapText="1"/>
    </xf>
    <xf numFmtId="10" fontId="7" fillId="2" borderId="46" xfId="4" applyNumberFormat="1" applyFont="1" applyFill="1" applyBorder="1" applyAlignment="1" applyProtection="1">
      <alignment horizontal="center" vertical="center"/>
      <protection locked="0"/>
    </xf>
    <xf numFmtId="0" fontId="67" fillId="2" borderId="3" xfId="1" applyFont="1" applyFill="1" applyBorder="1" applyAlignment="1" applyProtection="1">
      <alignment horizontal="center" vertical="center" wrapText="1"/>
      <protection locked="0"/>
    </xf>
    <xf numFmtId="0" fontId="0" fillId="14" borderId="1" xfId="0" applyFill="1" applyBorder="1" applyAlignment="1">
      <alignment vertical="center" wrapText="1"/>
    </xf>
    <xf numFmtId="0" fontId="47" fillId="11" borderId="4" xfId="0" applyFont="1" applyFill="1" applyBorder="1" applyAlignment="1">
      <alignment horizontal="center" vertical="center" wrapText="1"/>
    </xf>
    <xf numFmtId="0" fontId="9" fillId="8" borderId="1" xfId="20" applyFont="1" applyFill="1" applyBorder="1" applyAlignment="1">
      <alignment horizontal="justify" vertical="center" wrapText="1"/>
    </xf>
    <xf numFmtId="0" fontId="4" fillId="0" borderId="32" xfId="0" applyFont="1" applyBorder="1" applyAlignment="1">
      <alignment vertical="center" wrapText="1"/>
    </xf>
    <xf numFmtId="0" fontId="4" fillId="8" borderId="1" xfId="0" applyFont="1" applyFill="1" applyBorder="1" applyAlignment="1">
      <alignment vertical="center" wrapText="1"/>
    </xf>
    <xf numFmtId="0" fontId="4" fillId="0" borderId="32" xfId="0" applyFont="1" applyFill="1" applyBorder="1" applyAlignment="1">
      <alignment vertical="center" wrapText="1"/>
    </xf>
    <xf numFmtId="0" fontId="4" fillId="0" borderId="1" xfId="0" applyFont="1" applyFill="1" applyBorder="1" applyAlignment="1">
      <alignment vertical="center" wrapText="1"/>
    </xf>
    <xf numFmtId="0" fontId="9" fillId="0" borderId="1" xfId="20" applyFont="1" applyFill="1" applyBorder="1" applyAlignment="1">
      <alignment horizontal="left" vertical="center" wrapText="1"/>
    </xf>
    <xf numFmtId="14" fontId="9" fillId="0" borderId="32" xfId="0" applyNumberFormat="1" applyFont="1" applyFill="1" applyBorder="1" applyAlignment="1">
      <alignment vertical="center" wrapText="1"/>
    </xf>
    <xf numFmtId="0" fontId="9" fillId="0" borderId="1" xfId="20" applyFont="1" applyFill="1" applyBorder="1" applyAlignment="1">
      <alignment horizontal="center" vertical="center" wrapText="1"/>
    </xf>
    <xf numFmtId="0" fontId="4" fillId="8" borderId="33" xfId="0" applyFont="1" applyFill="1" applyBorder="1" applyAlignment="1">
      <alignment vertical="center" wrapText="1"/>
    </xf>
    <xf numFmtId="14" fontId="4" fillId="0" borderId="36" xfId="0" applyNumberFormat="1" applyFont="1" applyFill="1" applyBorder="1" applyAlignment="1">
      <alignment vertical="center" wrapText="1"/>
    </xf>
    <xf numFmtId="0" fontId="4" fillId="0" borderId="7" xfId="0" applyFont="1" applyFill="1" applyBorder="1" applyAlignment="1">
      <alignment vertical="center" wrapText="1"/>
    </xf>
    <xf numFmtId="0" fontId="9" fillId="0" borderId="7" xfId="20" applyFont="1" applyFill="1" applyBorder="1" applyAlignment="1">
      <alignment horizontal="justify" vertical="center" wrapText="1"/>
    </xf>
    <xf numFmtId="0" fontId="69" fillId="0" borderId="1" xfId="0" applyFont="1" applyBorder="1" applyAlignment="1">
      <alignment horizontal="center" vertical="center" wrapText="1"/>
    </xf>
    <xf numFmtId="0" fontId="69" fillId="0" borderId="7" xfId="0" applyFont="1" applyBorder="1" applyAlignment="1">
      <alignment horizontal="center" vertical="center" wrapText="1"/>
    </xf>
    <xf numFmtId="0" fontId="70" fillId="0" borderId="14" xfId="0" applyFont="1" applyBorder="1" applyAlignment="1">
      <alignment vertical="center" wrapText="1"/>
    </xf>
    <xf numFmtId="0" fontId="4" fillId="0" borderId="6" xfId="0" applyFont="1" applyBorder="1" applyAlignment="1">
      <alignment vertical="center" wrapText="1"/>
    </xf>
    <xf numFmtId="0" fontId="4" fillId="0" borderId="14" xfId="0" applyFont="1" applyBorder="1" applyAlignment="1">
      <alignment vertical="center" wrapText="1"/>
    </xf>
    <xf numFmtId="17" fontId="4" fillId="0" borderId="1" xfId="0" applyNumberFormat="1" applyFont="1" applyFill="1" applyBorder="1" applyAlignment="1">
      <alignment horizontal="center" vertical="center" wrapText="1"/>
    </xf>
    <xf numFmtId="0" fontId="70" fillId="0" borderId="0" xfId="0" applyFont="1" applyAlignment="1">
      <alignment vertical="center"/>
    </xf>
    <xf numFmtId="0" fontId="4" fillId="0" borderId="11" xfId="0" applyFont="1" applyBorder="1" applyAlignment="1">
      <alignment vertical="center" wrapText="1"/>
    </xf>
    <xf numFmtId="0" fontId="4" fillId="0" borderId="54" xfId="0" applyFont="1" applyBorder="1" applyAlignment="1">
      <alignment vertical="center" wrapText="1"/>
    </xf>
    <xf numFmtId="0" fontId="4" fillId="0" borderId="54" xfId="0" applyFont="1" applyBorder="1" applyAlignment="1">
      <alignment vertical="top" wrapText="1"/>
    </xf>
    <xf numFmtId="0" fontId="4" fillId="0" borderId="14" xfId="0" applyFont="1" applyBorder="1" applyAlignment="1">
      <alignment vertical="top" wrapText="1"/>
    </xf>
    <xf numFmtId="0" fontId="4" fillId="0" borderId="5" xfId="0" applyFont="1" applyBorder="1" applyAlignment="1">
      <alignment vertical="center" wrapText="1"/>
    </xf>
    <xf numFmtId="0" fontId="0" fillId="0" borderId="1" xfId="0" applyFont="1" applyBorder="1" applyAlignment="1">
      <alignment horizontal="center" vertical="center" wrapText="1"/>
    </xf>
    <xf numFmtId="0" fontId="7" fillId="2" borderId="11" xfId="1" applyFont="1" applyFill="1" applyBorder="1" applyAlignment="1" applyProtection="1">
      <alignment horizontal="center" vertical="center" wrapText="1"/>
      <protection locked="0"/>
    </xf>
    <xf numFmtId="0" fontId="7" fillId="2" borderId="4" xfId="1" applyFont="1" applyFill="1" applyBorder="1" applyAlignment="1" applyProtection="1">
      <alignment horizontal="center" vertical="center" wrapText="1"/>
    </xf>
    <xf numFmtId="0" fontId="0" fillId="8" borderId="1" xfId="0" applyFill="1" applyBorder="1" applyAlignment="1">
      <alignment vertical="center" wrapText="1"/>
    </xf>
    <xf numFmtId="0" fontId="0" fillId="0" borderId="1" xfId="0" applyBorder="1" applyAlignment="1">
      <alignment vertical="center" wrapText="1"/>
    </xf>
    <xf numFmtId="0" fontId="47" fillId="11" borderId="1" xfId="0" applyFont="1" applyFill="1" applyBorder="1" applyAlignment="1">
      <alignment horizontal="center" vertical="center" wrapText="1"/>
    </xf>
    <xf numFmtId="0" fontId="7" fillId="2" borderId="1" xfId="1" applyFont="1" applyFill="1" applyBorder="1" applyAlignment="1" applyProtection="1">
      <alignment horizontal="center" vertical="center" wrapText="1"/>
    </xf>
    <xf numFmtId="0" fontId="7" fillId="2" borderId="1" xfId="1" applyFont="1" applyFill="1" applyBorder="1" applyAlignment="1" applyProtection="1">
      <alignment horizontal="center" vertical="center"/>
      <protection locked="0"/>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7" fillId="2" borderId="4" xfId="1" applyFont="1" applyFill="1" applyBorder="1" applyAlignment="1" applyProtection="1">
      <alignment horizontal="center" vertical="center" wrapText="1"/>
    </xf>
    <xf numFmtId="0" fontId="0" fillId="0" borderId="0" xfId="0" applyAlignment="1">
      <alignment horizontal="center" vertical="center"/>
    </xf>
    <xf numFmtId="0" fontId="0" fillId="8" borderId="1" xfId="0" applyFill="1" applyBorder="1" applyAlignment="1">
      <alignment vertical="center" wrapText="1"/>
    </xf>
    <xf numFmtId="0" fontId="0" fillId="0" borderId="1" xfId="0" applyBorder="1" applyAlignment="1">
      <alignment vertical="center" wrapText="1"/>
    </xf>
    <xf numFmtId="14" fontId="0" fillId="0" borderId="39" xfId="0" applyNumberFormat="1" applyBorder="1" applyAlignment="1">
      <alignment horizontal="center" vertical="center"/>
    </xf>
    <xf numFmtId="14" fontId="0" fillId="0" borderId="39" xfId="0" applyNumberFormat="1" applyBorder="1" applyAlignment="1">
      <alignment horizontal="center" vertical="center" wrapText="1"/>
    </xf>
    <xf numFmtId="0" fontId="0" fillId="0" borderId="31" xfId="0" applyBorder="1" applyAlignment="1">
      <alignment horizontal="center" vertical="center" wrapText="1"/>
    </xf>
    <xf numFmtId="0" fontId="0" fillId="0" borderId="39" xfId="0" applyBorder="1" applyAlignment="1">
      <alignment horizontal="center" vertical="center"/>
    </xf>
    <xf numFmtId="167" fontId="0" fillId="0" borderId="39" xfId="17" applyNumberFormat="1" applyFont="1" applyBorder="1" applyAlignment="1">
      <alignment horizontal="center" vertical="center"/>
    </xf>
    <xf numFmtId="0" fontId="0" fillId="8" borderId="39" xfId="0" applyFill="1" applyBorder="1" applyAlignment="1">
      <alignment horizontal="center" vertical="center"/>
    </xf>
    <xf numFmtId="0" fontId="0" fillId="0" borderId="1" xfId="0" applyBorder="1" applyAlignment="1">
      <alignment horizontal="center" vertical="center" wrapText="1"/>
    </xf>
    <xf numFmtId="0" fontId="0" fillId="0" borderId="32" xfId="0" applyBorder="1" applyAlignment="1">
      <alignment horizontal="center" vertical="center"/>
    </xf>
    <xf numFmtId="0" fontId="0" fillId="0" borderId="56" xfId="0" applyBorder="1" applyAlignment="1">
      <alignment horizontal="center" vertical="center"/>
    </xf>
    <xf numFmtId="0" fontId="23" fillId="0" borderId="1" xfId="0" applyFont="1" applyBorder="1" applyAlignment="1">
      <alignment horizontal="center" vertical="center"/>
    </xf>
    <xf numFmtId="0" fontId="7" fillId="2" borderId="35" xfId="1" applyFont="1" applyFill="1" applyBorder="1" applyAlignment="1" applyProtection="1">
      <alignment horizontal="center" vertical="center" wrapText="1"/>
    </xf>
    <xf numFmtId="0" fontId="0" fillId="14" borderId="1" xfId="0" applyFill="1" applyBorder="1" applyAlignment="1">
      <alignment horizontal="center" vertical="center"/>
    </xf>
    <xf numFmtId="14" fontId="0" fillId="20" borderId="1" xfId="0" applyNumberFormat="1" applyFill="1" applyBorder="1" applyAlignment="1">
      <alignment horizontal="justify" vertical="center" wrapText="1"/>
    </xf>
    <xf numFmtId="167" fontId="22" fillId="8" borderId="39" xfId="17" applyNumberFormat="1" applyFont="1" applyFill="1" applyBorder="1" applyAlignment="1">
      <alignment horizontal="center" vertical="center"/>
    </xf>
    <xf numFmtId="14" fontId="0" fillId="8" borderId="1" xfId="0" applyNumberFormat="1" applyFill="1" applyBorder="1" applyAlignment="1">
      <alignment horizontal="justify" vertical="center" wrapText="1"/>
    </xf>
    <xf numFmtId="167" fontId="22" fillId="8" borderId="39" xfId="17" applyNumberFormat="1" applyFont="1" applyFill="1" applyBorder="1" applyAlignment="1">
      <alignment horizontal="right" vertical="center"/>
    </xf>
    <xf numFmtId="14" fontId="0" fillId="21" borderId="1" xfId="0" applyNumberFormat="1" applyFill="1" applyBorder="1" applyAlignment="1">
      <alignment horizontal="justify" vertical="center" wrapText="1"/>
    </xf>
    <xf numFmtId="167" fontId="0" fillId="0" borderId="39" xfId="17" applyNumberFormat="1" applyFont="1" applyFill="1" applyBorder="1" applyAlignment="1">
      <alignment horizontal="center" vertical="center"/>
    </xf>
    <xf numFmtId="14" fontId="0" fillId="0" borderId="1" xfId="0" applyNumberFormat="1" applyFill="1" applyBorder="1" applyAlignment="1">
      <alignment horizontal="left" vertical="center" wrapText="1"/>
    </xf>
    <xf numFmtId="167" fontId="0" fillId="0" borderId="39" xfId="17" applyNumberFormat="1" applyFont="1" applyBorder="1" applyAlignment="1">
      <alignment horizontal="right" vertical="center"/>
    </xf>
    <xf numFmtId="14" fontId="0" fillId="0" borderId="1" xfId="0" applyNumberFormat="1" applyBorder="1" applyAlignment="1">
      <alignment horizontal="justify" vertical="center" wrapText="1"/>
    </xf>
    <xf numFmtId="14" fontId="0" fillId="0" borderId="1" xfId="0" applyNumberFormat="1" applyBorder="1" applyAlignment="1">
      <alignment horizontal="left" vertical="center" wrapText="1"/>
    </xf>
    <xf numFmtId="0" fontId="7" fillId="2" borderId="88" xfId="1" applyFont="1" applyFill="1" applyBorder="1" applyAlignment="1" applyProtection="1">
      <alignment horizontal="center" vertical="center" wrapText="1"/>
      <protection locked="0"/>
    </xf>
    <xf numFmtId="0" fontId="0" fillId="0" borderId="0" xfId="0"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horizontal="center" vertical="center"/>
    </xf>
    <xf numFmtId="0" fontId="7" fillId="2" borderId="1" xfId="1" applyFont="1" applyFill="1" applyBorder="1" applyAlignment="1" applyProtection="1">
      <alignment horizontal="center" vertical="center"/>
      <protection locked="0"/>
    </xf>
    <xf numFmtId="0" fontId="7" fillId="2" borderId="1" xfId="1" applyFont="1" applyFill="1" applyBorder="1" applyAlignment="1" applyProtection="1">
      <alignment horizontal="center" vertical="center" wrapText="1"/>
      <protection locked="0"/>
    </xf>
    <xf numFmtId="0" fontId="0" fillId="0" borderId="1" xfId="0" applyBorder="1" applyAlignment="1">
      <alignment horizontal="center" vertical="center" wrapText="1"/>
    </xf>
    <xf numFmtId="0" fontId="18" fillId="0" borderId="0" xfId="0" applyFont="1" applyAlignment="1">
      <alignment vertical="center" wrapText="1"/>
    </xf>
    <xf numFmtId="0" fontId="12" fillId="3" borderId="0" xfId="0" applyFont="1" applyFill="1" applyBorder="1" applyAlignment="1">
      <alignment horizontal="center" vertical="center" wrapText="1"/>
    </xf>
    <xf numFmtId="0" fontId="16" fillId="2" borderId="3" xfId="1" applyFont="1" applyFill="1" applyBorder="1" applyAlignment="1" applyProtection="1">
      <alignment horizontal="center" vertical="center" wrapText="1"/>
    </xf>
    <xf numFmtId="0" fontId="15" fillId="2" borderId="0" xfId="1" applyFont="1" applyFill="1" applyBorder="1" applyAlignment="1" applyProtection="1">
      <alignment horizontal="center" vertical="center"/>
      <protection locked="0"/>
    </xf>
    <xf numFmtId="0" fontId="68" fillId="2" borderId="3" xfId="1" applyFont="1" applyFill="1" applyBorder="1" applyAlignment="1" applyProtection="1">
      <alignment horizontal="center" vertical="center" wrapText="1"/>
    </xf>
    <xf numFmtId="0" fontId="2" fillId="0" borderId="0" xfId="0" applyFont="1" applyAlignment="1">
      <alignment horizontal="center" vertical="center"/>
    </xf>
    <xf numFmtId="0" fontId="7" fillId="2" borderId="32" xfId="1" applyFont="1" applyFill="1" applyBorder="1" applyAlignment="1" applyProtection="1">
      <alignment horizontal="center" vertical="center" wrapText="1"/>
      <protection locked="0"/>
    </xf>
    <xf numFmtId="0" fontId="7" fillId="8" borderId="32" xfId="1" applyFont="1" applyFill="1" applyBorder="1" applyAlignment="1" applyProtection="1">
      <alignment horizontal="center" vertical="center" wrapText="1"/>
      <protection locked="0"/>
    </xf>
    <xf numFmtId="0" fontId="4" fillId="0" borderId="32" xfId="0" applyFont="1" applyBorder="1" applyAlignment="1">
      <alignment vertical="center"/>
    </xf>
    <xf numFmtId="167" fontId="0" fillId="0" borderId="32" xfId="0" applyNumberFormat="1" applyBorder="1" applyAlignment="1">
      <alignment vertical="center"/>
    </xf>
    <xf numFmtId="0" fontId="0" fillId="0" borderId="36" xfId="0" applyFill="1" applyBorder="1" applyAlignment="1">
      <alignment vertical="center" wrapText="1"/>
    </xf>
    <xf numFmtId="10" fontId="7" fillId="2" borderId="9" xfId="4" applyNumberFormat="1" applyFont="1" applyFill="1" applyBorder="1" applyAlignment="1" applyProtection="1">
      <alignment horizontal="center" vertical="center" wrapText="1"/>
      <protection locked="0"/>
    </xf>
    <xf numFmtId="0" fontId="4" fillId="8" borderId="1" xfId="0" applyFont="1" applyFill="1" applyBorder="1" applyAlignment="1">
      <alignment horizontal="center" vertical="center"/>
    </xf>
    <xf numFmtId="14" fontId="4" fillId="0" borderId="1" xfId="0" applyNumberFormat="1" applyFont="1" applyBorder="1" applyAlignment="1">
      <alignment horizontal="center" vertical="center"/>
    </xf>
    <xf numFmtId="0" fontId="0" fillId="8" borderId="1" xfId="0" applyFill="1" applyBorder="1" applyAlignment="1">
      <alignment horizontal="center" vertical="center" wrapText="1"/>
    </xf>
    <xf numFmtId="14" fontId="31" fillId="8" borderId="1" xfId="0" applyNumberFormat="1" applyFont="1" applyFill="1" applyBorder="1" applyAlignment="1">
      <alignment horizontal="center" vertical="center" wrapText="1"/>
    </xf>
    <xf numFmtId="0" fontId="0" fillId="0" borderId="74" xfId="0" applyFont="1" applyFill="1" applyBorder="1" applyAlignment="1">
      <alignment horizontal="center" vertical="center"/>
    </xf>
    <xf numFmtId="0" fontId="0" fillId="0" borderId="82" xfId="0" applyFont="1" applyFill="1" applyBorder="1" applyAlignment="1">
      <alignment horizontal="center" vertical="center"/>
    </xf>
    <xf numFmtId="9" fontId="23" fillId="0" borderId="0" xfId="0" applyNumberFormat="1" applyFont="1" applyAlignment="1">
      <alignment vertical="center"/>
    </xf>
    <xf numFmtId="0" fontId="23" fillId="0" borderId="0" xfId="0" applyFont="1" applyAlignment="1">
      <alignment vertical="center"/>
    </xf>
    <xf numFmtId="0" fontId="7" fillId="2" borderId="9" xfId="1" applyFont="1" applyFill="1" applyBorder="1" applyAlignment="1" applyProtection="1">
      <alignment horizontal="center" vertical="center"/>
      <protection locked="0"/>
    </xf>
    <xf numFmtId="0" fontId="4" fillId="0" borderId="1" xfId="0" applyFont="1" applyBorder="1" applyAlignment="1">
      <alignment vertical="center" wrapText="1"/>
    </xf>
    <xf numFmtId="0" fontId="0" fillId="0" borderId="0" xfId="0" applyAlignment="1">
      <alignment horizontal="center" vertical="center"/>
    </xf>
    <xf numFmtId="0" fontId="0" fillId="0" borderId="1" xfId="0" applyBorder="1" applyAlignment="1">
      <alignment vertical="center" wrapText="1"/>
    </xf>
    <xf numFmtId="0" fontId="7" fillId="2" borderId="1" xfId="1" applyFont="1" applyFill="1" applyBorder="1" applyAlignment="1" applyProtection="1">
      <alignment horizontal="center" vertical="center"/>
      <protection locked="0"/>
    </xf>
    <xf numFmtId="0" fontId="7" fillId="2" borderId="1" xfId="1" applyFont="1" applyFill="1" applyBorder="1" applyAlignment="1" applyProtection="1">
      <alignment horizontal="center" vertical="center" wrapText="1"/>
    </xf>
    <xf numFmtId="0" fontId="7" fillId="2" borderId="1" xfId="1" applyFont="1" applyFill="1" applyBorder="1" applyAlignment="1" applyProtection="1">
      <alignment horizontal="center" vertical="center" wrapText="1"/>
      <protection locked="0"/>
    </xf>
    <xf numFmtId="0" fontId="0" fillId="0" borderId="1" xfId="0" applyBorder="1" applyAlignment="1">
      <alignment horizontal="center" vertical="center" wrapText="1"/>
    </xf>
    <xf numFmtId="170" fontId="22" fillId="8" borderId="1" xfId="0" applyNumberFormat="1" applyFont="1" applyFill="1" applyBorder="1" applyAlignment="1">
      <alignment horizontal="left" vertical="center" wrapText="1"/>
    </xf>
    <xf numFmtId="9" fontId="0" fillId="14" borderId="1" xfId="0" applyNumberFormat="1" applyFill="1" applyBorder="1" applyAlignment="1">
      <alignment horizontal="center" vertical="center"/>
    </xf>
    <xf numFmtId="9" fontId="0" fillId="0" borderId="0" xfId="0" applyNumberFormat="1" applyAlignment="1">
      <alignment horizontal="center" vertical="center" wrapText="1"/>
    </xf>
    <xf numFmtId="0" fontId="7" fillId="2" borderId="9" xfId="1" applyFont="1" applyFill="1" applyBorder="1" applyAlignment="1" applyProtection="1">
      <alignment horizontal="center" vertical="center" wrapText="1"/>
      <protection locked="0"/>
    </xf>
    <xf numFmtId="0" fontId="0" fillId="0" borderId="1" xfId="0" applyBorder="1" applyAlignment="1">
      <alignment vertical="center" wrapText="1"/>
    </xf>
    <xf numFmtId="0" fontId="0" fillId="0" borderId="1" xfId="0" applyBorder="1" applyAlignment="1">
      <alignment horizontal="center" vertical="center" wrapText="1"/>
    </xf>
    <xf numFmtId="175" fontId="8" fillId="0" borderId="1" xfId="4" quotePrefix="1" applyNumberFormat="1" applyFont="1" applyBorder="1" applyAlignment="1">
      <alignment horizontal="center" vertical="center"/>
    </xf>
    <xf numFmtId="175" fontId="8" fillId="8" borderId="1" xfId="4" quotePrefix="1" applyNumberFormat="1" applyFont="1" applyFill="1" applyBorder="1" applyAlignment="1">
      <alignment horizontal="center" vertical="center"/>
    </xf>
    <xf numFmtId="175" fontId="0" fillId="0" borderId="1" xfId="4" quotePrefix="1" applyNumberFormat="1" applyFont="1" applyBorder="1" applyAlignment="1">
      <alignment horizontal="center" vertical="center"/>
    </xf>
    <xf numFmtId="0" fontId="7" fillId="19" borderId="1" xfId="2" applyFont="1" applyFill="1" applyBorder="1" applyAlignment="1">
      <alignment horizontal="center" vertical="center"/>
    </xf>
    <xf numFmtId="9" fontId="1" fillId="0" borderId="1" xfId="4" applyFont="1" applyFill="1" applyBorder="1" applyAlignment="1">
      <alignment horizontal="center" vertical="center" wrapText="1"/>
    </xf>
    <xf numFmtId="0" fontId="23" fillId="18" borderId="1" xfId="24" applyFont="1" applyBorder="1" applyAlignment="1">
      <alignment horizontal="center" vertical="center" wrapText="1"/>
    </xf>
    <xf numFmtId="0" fontId="23" fillId="18" borderId="1" xfId="24" applyFont="1" applyBorder="1" applyAlignment="1">
      <alignment horizontal="center" vertical="center"/>
    </xf>
    <xf numFmtId="0" fontId="65" fillId="0" borderId="1" xfId="2" applyFont="1" applyFill="1" applyBorder="1" applyAlignment="1">
      <alignment vertical="center" wrapText="1"/>
    </xf>
    <xf numFmtId="0" fontId="65" fillId="8" borderId="1" xfId="2" applyFont="1" applyFill="1" applyBorder="1" applyAlignment="1">
      <alignment vertical="center" wrapText="1"/>
    </xf>
    <xf numFmtId="0" fontId="20" fillId="17" borderId="1" xfId="23" applyFont="1" applyBorder="1" applyAlignment="1">
      <alignment horizontal="center" vertical="center"/>
    </xf>
    <xf numFmtId="175" fontId="20" fillId="17" borderId="1" xfId="23" quotePrefix="1" applyNumberFormat="1" applyFont="1" applyBorder="1" applyAlignment="1">
      <alignment horizontal="center" vertical="center"/>
    </xf>
    <xf numFmtId="0" fontId="0" fillId="0" borderId="0" xfId="0" applyFill="1" applyAlignment="1">
      <alignment horizontal="center" vertical="center"/>
    </xf>
    <xf numFmtId="9" fontId="18" fillId="0" borderId="0" xfId="4" applyFont="1" applyAlignment="1">
      <alignment horizontal="center" vertical="center"/>
    </xf>
    <xf numFmtId="17" fontId="17" fillId="0" borderId="89" xfId="0" applyNumberFormat="1" applyFont="1" applyBorder="1" applyAlignment="1">
      <alignment horizontal="center" vertical="center"/>
    </xf>
    <xf numFmtId="17" fontId="17" fillId="0" borderId="90" xfId="0" applyNumberFormat="1" applyFont="1" applyFill="1" applyBorder="1" applyAlignment="1">
      <alignment horizontal="center" vertical="center"/>
    </xf>
    <xf numFmtId="17" fontId="17" fillId="0" borderId="91" xfId="0" applyNumberFormat="1" applyFont="1" applyFill="1" applyBorder="1" applyAlignment="1">
      <alignment horizontal="center" vertical="center"/>
    </xf>
    <xf numFmtId="17" fontId="17" fillId="0" borderId="89" xfId="0" applyNumberFormat="1" applyFont="1" applyFill="1" applyBorder="1" applyAlignment="1">
      <alignment horizontal="center" vertical="center"/>
    </xf>
    <xf numFmtId="17" fontId="17" fillId="0" borderId="1" xfId="0" applyNumberFormat="1" applyFont="1" applyBorder="1" applyAlignment="1">
      <alignment horizontal="center" vertical="center"/>
    </xf>
    <xf numFmtId="17" fontId="17" fillId="0" borderId="1" xfId="0" applyNumberFormat="1" applyFont="1" applyBorder="1" applyAlignment="1">
      <alignment horizontal="center" vertical="center" wrapText="1"/>
    </xf>
    <xf numFmtId="17" fontId="17" fillId="22" borderId="1" xfId="0" applyNumberFormat="1" applyFont="1" applyFill="1" applyBorder="1" applyAlignment="1">
      <alignment horizontal="center" vertical="center"/>
    </xf>
    <xf numFmtId="17" fontId="17" fillId="0" borderId="1" xfId="0" applyNumberFormat="1" applyFont="1" applyFill="1" applyBorder="1" applyAlignment="1">
      <alignment horizontal="center" vertical="center" wrapText="1"/>
    </xf>
    <xf numFmtId="17" fontId="17" fillId="0" borderId="1" xfId="0" applyNumberFormat="1" applyFont="1" applyFill="1" applyBorder="1" applyAlignment="1">
      <alignment horizontal="center" vertical="center"/>
    </xf>
    <xf numFmtId="17" fontId="17" fillId="22"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18" fillId="0" borderId="0" xfId="0" applyFont="1" applyAlignment="1">
      <alignment vertical="center" wrapText="1"/>
    </xf>
    <xf numFmtId="0" fontId="12" fillId="3" borderId="2"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5" fillId="2" borderId="3" xfId="1" applyFont="1" applyFill="1" applyBorder="1" applyAlignment="1" applyProtection="1">
      <alignment horizontal="center" vertical="center" wrapText="1"/>
    </xf>
    <xf numFmtId="0" fontId="15" fillId="2" borderId="4" xfId="1" applyFont="1" applyFill="1" applyBorder="1" applyAlignment="1" applyProtection="1">
      <alignment horizontal="center" vertical="center" wrapText="1"/>
    </xf>
    <xf numFmtId="0" fontId="15" fillId="2" borderId="5" xfId="1" applyFont="1" applyFill="1" applyBorder="1" applyAlignment="1" applyProtection="1">
      <alignment horizontal="center" vertical="center" wrapText="1"/>
    </xf>
    <xf numFmtId="0" fontId="15" fillId="2" borderId="6" xfId="1" applyFont="1" applyFill="1" applyBorder="1" applyAlignment="1" applyProtection="1">
      <alignment horizontal="center" vertical="center" wrapText="1"/>
    </xf>
    <xf numFmtId="0" fontId="15" fillId="2" borderId="4" xfId="1" applyFont="1" applyFill="1" applyBorder="1" applyAlignment="1" applyProtection="1">
      <alignment horizontal="center" vertical="center" wrapText="1"/>
      <protection locked="0"/>
    </xf>
    <xf numFmtId="0" fontId="15" fillId="2" borderId="6" xfId="1" applyFont="1" applyFill="1" applyBorder="1" applyAlignment="1" applyProtection="1">
      <alignment horizontal="center" vertical="center" wrapText="1"/>
      <protection locked="0"/>
    </xf>
    <xf numFmtId="0" fontId="16" fillId="2" borderId="3" xfId="1" applyFont="1" applyFill="1" applyBorder="1" applyAlignment="1" applyProtection="1">
      <alignment horizontal="center" vertical="center" wrapText="1"/>
    </xf>
    <xf numFmtId="0" fontId="15" fillId="2" borderId="9" xfId="1" applyFont="1" applyFill="1" applyBorder="1" applyAlignment="1" applyProtection="1">
      <alignment horizontal="center" vertical="center"/>
      <protection locked="0"/>
    </xf>
    <xf numFmtId="0" fontId="15" fillId="2" borderId="10" xfId="1" applyFont="1" applyFill="1" applyBorder="1" applyAlignment="1" applyProtection="1">
      <alignment horizontal="center" vertical="center"/>
      <protection locked="0"/>
    </xf>
    <xf numFmtId="0" fontId="15" fillId="2" borderId="11" xfId="1" applyFont="1" applyFill="1" applyBorder="1" applyAlignment="1" applyProtection="1">
      <alignment horizontal="center" vertical="center"/>
      <protection locked="0"/>
    </xf>
    <xf numFmtId="0" fontId="15" fillId="2" borderId="12" xfId="1" applyFont="1" applyFill="1" applyBorder="1" applyAlignment="1" applyProtection="1">
      <alignment horizontal="center" vertical="center"/>
      <protection locked="0"/>
    </xf>
    <xf numFmtId="0" fontId="15" fillId="2" borderId="13" xfId="1" applyFont="1" applyFill="1" applyBorder="1" applyAlignment="1" applyProtection="1">
      <alignment horizontal="center" vertical="center"/>
      <protection locked="0"/>
    </xf>
    <xf numFmtId="0" fontId="15" fillId="2" borderId="14" xfId="1" applyFont="1" applyFill="1" applyBorder="1" applyAlignment="1" applyProtection="1">
      <alignment horizontal="center" vertical="center"/>
      <protection locked="0"/>
    </xf>
    <xf numFmtId="0" fontId="20" fillId="17" borderId="1" xfId="23" applyFont="1" applyBorder="1" applyAlignment="1">
      <alignment horizontal="center" vertical="center"/>
    </xf>
    <xf numFmtId="0" fontId="3" fillId="3" borderId="2"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7" fillId="2" borderId="3" xfId="1" applyFont="1" applyFill="1" applyBorder="1" applyAlignment="1" applyProtection="1">
      <alignment horizontal="center" vertical="center" wrapText="1"/>
    </xf>
    <xf numFmtId="0" fontId="7" fillId="2" borderId="4" xfId="1" applyFont="1" applyFill="1" applyBorder="1" applyAlignment="1" applyProtection="1">
      <alignment horizontal="center" vertical="center" wrapText="1"/>
    </xf>
    <xf numFmtId="0" fontId="7" fillId="2" borderId="5" xfId="1" applyFont="1" applyFill="1" applyBorder="1" applyAlignment="1" applyProtection="1">
      <alignment horizontal="center" vertical="center" wrapText="1"/>
    </xf>
    <xf numFmtId="0" fontId="10" fillId="2" borderId="4" xfId="1" applyFont="1" applyFill="1" applyBorder="1" applyAlignment="1" applyProtection="1">
      <alignment horizontal="center" vertical="center" wrapText="1"/>
      <protection locked="0"/>
    </xf>
    <xf numFmtId="0" fontId="10" fillId="2" borderId="6" xfId="1" applyFont="1" applyFill="1" applyBorder="1" applyAlignment="1" applyProtection="1">
      <alignment horizontal="center" vertical="center" wrapText="1"/>
      <protection locked="0"/>
    </xf>
    <xf numFmtId="0" fontId="7" fillId="2" borderId="9" xfId="1" applyFont="1" applyFill="1" applyBorder="1" applyAlignment="1" applyProtection="1">
      <alignment horizontal="center" vertical="center"/>
      <protection locked="0"/>
    </xf>
    <xf numFmtId="0" fontId="7" fillId="2" borderId="10" xfId="1" applyFont="1" applyFill="1" applyBorder="1" applyAlignment="1" applyProtection="1">
      <alignment horizontal="center" vertical="center"/>
      <protection locked="0"/>
    </xf>
    <xf numFmtId="0" fontId="7" fillId="2" borderId="11" xfId="1" applyFont="1" applyFill="1" applyBorder="1" applyAlignment="1" applyProtection="1">
      <alignment horizontal="center" vertical="center"/>
      <protection locked="0"/>
    </xf>
    <xf numFmtId="0" fontId="7" fillId="2" borderId="12" xfId="1" applyFont="1" applyFill="1" applyBorder="1" applyAlignment="1" applyProtection="1">
      <alignment horizontal="center" vertical="center"/>
      <protection locked="0"/>
    </xf>
    <xf numFmtId="0" fontId="7" fillId="2" borderId="13" xfId="1" applyFont="1" applyFill="1" applyBorder="1" applyAlignment="1" applyProtection="1">
      <alignment horizontal="center" vertical="center"/>
      <protection locked="0"/>
    </xf>
    <xf numFmtId="0" fontId="7" fillId="2" borderId="14" xfId="1" applyFont="1" applyFill="1" applyBorder="1" applyAlignment="1" applyProtection="1">
      <alignment horizontal="center" vertical="center"/>
      <protection locked="0"/>
    </xf>
    <xf numFmtId="0" fontId="20" fillId="2" borderId="24" xfId="5" applyFont="1" applyFill="1" applyBorder="1" applyAlignment="1">
      <alignment horizontal="center" vertical="center"/>
    </xf>
    <xf numFmtId="0" fontId="20" fillId="2" borderId="25" xfId="5" applyFont="1" applyFill="1" applyBorder="1" applyAlignment="1">
      <alignment horizontal="center" vertical="center"/>
    </xf>
    <xf numFmtId="0" fontId="20" fillId="2" borderId="26" xfId="5" applyFont="1" applyFill="1" applyBorder="1" applyAlignment="1">
      <alignment horizontal="center" vertical="center"/>
    </xf>
    <xf numFmtId="0" fontId="20" fillId="2" borderId="27" xfId="5" applyFont="1" applyFill="1" applyBorder="1" applyAlignment="1">
      <alignment horizontal="center" vertical="center"/>
    </xf>
    <xf numFmtId="0" fontId="20" fillId="2" borderId="28" xfId="5" applyFont="1" applyFill="1" applyBorder="1" applyAlignment="1">
      <alignment horizontal="center" vertical="center"/>
    </xf>
    <xf numFmtId="0" fontId="20" fillId="2" borderId="29" xfId="5" applyFont="1" applyFill="1" applyBorder="1" applyAlignment="1">
      <alignment horizontal="center" vertical="center"/>
    </xf>
    <xf numFmtId="0" fontId="0" fillId="0" borderId="7" xfId="0" applyBorder="1" applyAlignment="1">
      <alignment horizontal="center" vertical="center" wrapText="1"/>
    </xf>
    <xf numFmtId="0" fontId="0" fillId="0" borderId="39" xfId="0" applyBorder="1" applyAlignment="1">
      <alignment horizontal="center" vertical="center" wrapText="1"/>
    </xf>
    <xf numFmtId="0" fontId="7" fillId="2" borderId="9" xfId="1" applyFont="1" applyFill="1" applyBorder="1" applyAlignment="1" applyProtection="1">
      <alignment horizontal="center" vertical="center" wrapText="1"/>
      <protection locked="0"/>
    </xf>
    <xf numFmtId="0" fontId="7" fillId="2" borderId="11" xfId="1"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7" fillId="2" borderId="2" xfId="1" applyFont="1" applyFill="1" applyBorder="1" applyAlignment="1" applyProtection="1">
      <alignment horizontal="center" vertical="center"/>
      <protection locked="0"/>
    </xf>
    <xf numFmtId="0" fontId="7" fillId="2" borderId="0" xfId="1" applyFont="1" applyFill="1" applyBorder="1" applyAlignment="1" applyProtection="1">
      <alignment horizontal="center" vertical="center"/>
      <protection locked="0"/>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0" fillId="0" borderId="0" xfId="0" applyAlignment="1">
      <alignment horizontal="center" vertical="center"/>
    </xf>
    <xf numFmtId="0" fontId="0" fillId="8" borderId="1" xfId="0" applyFill="1" applyBorder="1" applyAlignment="1">
      <alignment vertical="center" wrapText="1"/>
    </xf>
    <xf numFmtId="0" fontId="0" fillId="0" borderId="1" xfId="0" applyBorder="1" applyAlignment="1">
      <alignment vertical="center" wrapText="1"/>
    </xf>
    <xf numFmtId="0" fontId="24" fillId="0" borderId="30" xfId="0" applyFont="1" applyBorder="1" applyAlignment="1" applyProtection="1">
      <alignment horizontal="center" vertical="center" wrapText="1"/>
    </xf>
    <xf numFmtId="0" fontId="24" fillId="0" borderId="1" xfId="0" applyFont="1" applyBorder="1" applyAlignment="1" applyProtection="1">
      <alignment horizontal="center" vertical="center" wrapText="1"/>
    </xf>
    <xf numFmtId="0" fontId="28" fillId="0" borderId="1" xfId="0" applyFont="1" applyBorder="1" applyAlignment="1" applyProtection="1">
      <alignment horizontal="center" vertical="center" wrapText="1"/>
    </xf>
    <xf numFmtId="0" fontId="23" fillId="0" borderId="1"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24" fillId="0" borderId="30" xfId="20" applyFont="1" applyFill="1" applyBorder="1" applyAlignment="1">
      <alignment horizontal="center" vertical="center" wrapText="1"/>
    </xf>
    <xf numFmtId="0" fontId="24" fillId="0" borderId="31" xfId="20" applyFont="1" applyFill="1" applyBorder="1" applyAlignment="1">
      <alignment horizontal="center" vertical="center" wrapText="1"/>
    </xf>
    <xf numFmtId="0" fontId="24" fillId="0" borderId="33" xfId="2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0" fillId="0" borderId="0" xfId="0" applyBorder="1" applyAlignment="1">
      <alignment vertical="center" wrapText="1"/>
    </xf>
    <xf numFmtId="0" fontId="47" fillId="11" borderId="1" xfId="0" applyFont="1" applyFill="1" applyBorder="1" applyAlignment="1">
      <alignment horizontal="center" vertical="center" wrapText="1"/>
    </xf>
    <xf numFmtId="0" fontId="47" fillId="11" borderId="9" xfId="0" applyFont="1" applyFill="1" applyBorder="1" applyAlignment="1">
      <alignment horizontal="center" vertical="center" wrapText="1"/>
    </xf>
    <xf numFmtId="0" fontId="47" fillId="11" borderId="10" xfId="0" applyFont="1" applyFill="1" applyBorder="1" applyAlignment="1">
      <alignment horizontal="center" vertical="center" wrapText="1"/>
    </xf>
    <xf numFmtId="0" fontId="47" fillId="11" borderId="11" xfId="0" applyFont="1" applyFill="1" applyBorder="1" applyAlignment="1">
      <alignment horizontal="center" vertical="center" wrapText="1"/>
    </xf>
    <xf numFmtId="0" fontId="69"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2" fillId="0" borderId="1" xfId="0" applyFont="1" applyBorder="1" applyAlignment="1">
      <alignment horizontal="left" vertical="center" wrapText="1"/>
    </xf>
    <xf numFmtId="0" fontId="7" fillId="2" borderId="57" xfId="1" applyFont="1" applyFill="1" applyBorder="1" applyAlignment="1" applyProtection="1">
      <alignment horizontal="center" vertical="center"/>
      <protection locked="0"/>
    </xf>
    <xf numFmtId="0" fontId="42" fillId="0" borderId="60" xfId="0" applyFont="1" applyBorder="1" applyAlignment="1">
      <alignment horizontal="left" vertical="center" wrapText="1"/>
    </xf>
    <xf numFmtId="0" fontId="42" fillId="0" borderId="61" xfId="0" applyFont="1" applyBorder="1" applyAlignment="1">
      <alignment horizontal="left" vertical="center" wrapText="1"/>
    </xf>
    <xf numFmtId="0" fontId="42" fillId="0" borderId="62" xfId="0" applyFont="1" applyBorder="1" applyAlignment="1">
      <alignment horizontal="left" vertical="center" wrapText="1"/>
    </xf>
    <xf numFmtId="0" fontId="0" fillId="0" borderId="55" xfId="0" applyBorder="1" applyAlignment="1">
      <alignment horizontal="center" vertical="center" wrapText="1"/>
    </xf>
    <xf numFmtId="0" fontId="0" fillId="0" borderId="7" xfId="0" applyBorder="1" applyAlignment="1">
      <alignment horizontal="center" vertical="center"/>
    </xf>
    <xf numFmtId="0" fontId="0" fillId="0" borderId="39" xfId="0" applyBorder="1" applyAlignment="1">
      <alignment horizontal="center" vertical="center"/>
    </xf>
    <xf numFmtId="9" fontId="7" fillId="2" borderId="10" xfId="4" applyFont="1" applyFill="1" applyBorder="1" applyAlignment="1" applyProtection="1">
      <alignment horizontal="center" vertical="center" wrapText="1"/>
      <protection locked="0"/>
    </xf>
    <xf numFmtId="9" fontId="7" fillId="2" borderId="11" xfId="4" applyFont="1" applyFill="1" applyBorder="1" applyAlignment="1" applyProtection="1">
      <alignment horizontal="center" vertical="center" wrapText="1"/>
      <protection locked="0"/>
    </xf>
    <xf numFmtId="0" fontId="3" fillId="3" borderId="1" xfId="0" applyFont="1" applyFill="1" applyBorder="1" applyAlignment="1">
      <alignment horizontal="center" vertical="center" wrapText="1"/>
    </xf>
    <xf numFmtId="0" fontId="7" fillId="2" borderId="1" xfId="1"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protection locked="0"/>
    </xf>
    <xf numFmtId="0" fontId="7" fillId="2" borderId="1" xfId="1" applyFont="1" applyFill="1" applyBorder="1" applyAlignment="1" applyProtection="1">
      <alignment horizontal="center" vertical="center"/>
      <protection locked="0"/>
    </xf>
    <xf numFmtId="0" fontId="7" fillId="2" borderId="31" xfId="1" applyFont="1" applyFill="1" applyBorder="1" applyAlignment="1" applyProtection="1">
      <alignment horizontal="center" vertical="center"/>
      <protection locked="0"/>
    </xf>
    <xf numFmtId="0" fontId="39" fillId="0" borderId="1" xfId="0" applyFont="1" applyBorder="1" applyAlignment="1">
      <alignment horizontal="center" vertical="center" wrapText="1"/>
    </xf>
    <xf numFmtId="0" fontId="7" fillId="2" borderId="36" xfId="1" applyFont="1" applyFill="1" applyBorder="1" applyAlignment="1" applyProtection="1">
      <alignment horizontal="center" vertical="center" wrapText="1"/>
      <protection locked="0"/>
    </xf>
    <xf numFmtId="0" fontId="7" fillId="2" borderId="45" xfId="1" applyFont="1" applyFill="1" applyBorder="1" applyAlignment="1" applyProtection="1">
      <alignment horizontal="center" vertical="center" wrapText="1"/>
      <protection locked="0"/>
    </xf>
    <xf numFmtId="14" fontId="0" fillId="0" borderId="70" xfId="0" applyNumberFormat="1" applyBorder="1" applyAlignment="1">
      <alignment horizontal="center" vertical="center"/>
    </xf>
    <xf numFmtId="14" fontId="0" fillId="0" borderId="55" xfId="0" applyNumberFormat="1" applyBorder="1" applyAlignment="1">
      <alignment horizontal="center" vertical="center"/>
    </xf>
    <xf numFmtId="14" fontId="0" fillId="0" borderId="39" xfId="0" applyNumberFormat="1" applyBorder="1" applyAlignment="1">
      <alignment horizontal="center" vertical="center"/>
    </xf>
    <xf numFmtId="14" fontId="0" fillId="0" borderId="70" xfId="0" applyNumberFormat="1" applyBorder="1" applyAlignment="1">
      <alignment horizontal="center" vertical="center" wrapText="1"/>
    </xf>
    <xf numFmtId="14" fontId="0" fillId="0" borderId="55" xfId="0" applyNumberFormat="1" applyBorder="1" applyAlignment="1">
      <alignment horizontal="center" vertical="center" wrapText="1"/>
    </xf>
    <xf numFmtId="14" fontId="0" fillId="0" borderId="39" xfId="0" applyNumberFormat="1" applyBorder="1" applyAlignment="1">
      <alignment horizontal="center" vertical="center" wrapText="1"/>
    </xf>
    <xf numFmtId="14" fontId="0" fillId="8" borderId="70" xfId="0" applyNumberFormat="1" applyFill="1" applyBorder="1" applyAlignment="1">
      <alignment horizontal="center" vertical="center"/>
    </xf>
    <xf numFmtId="14" fontId="0" fillId="8" borderId="55" xfId="0" applyNumberFormat="1" applyFill="1" applyBorder="1" applyAlignment="1">
      <alignment horizontal="center" vertical="center"/>
    </xf>
    <xf numFmtId="14" fontId="0" fillId="8" borderId="39" xfId="0" applyNumberFormat="1" applyFill="1" applyBorder="1" applyAlignment="1">
      <alignment horizontal="center" vertical="center"/>
    </xf>
    <xf numFmtId="0" fontId="0" fillId="0" borderId="31" xfId="0" applyBorder="1" applyAlignment="1">
      <alignment horizontal="center" vertical="center" wrapText="1"/>
    </xf>
    <xf numFmtId="14" fontId="0" fillId="8" borderId="7" xfId="0" applyNumberFormat="1" applyFill="1" applyBorder="1" applyAlignment="1">
      <alignment horizontal="center" vertical="center" wrapText="1"/>
    </xf>
    <xf numFmtId="14" fontId="0" fillId="8" borderId="39" xfId="0" applyNumberFormat="1" applyFill="1" applyBorder="1" applyAlignment="1">
      <alignment horizontal="center" vertical="center" wrapText="1"/>
    </xf>
    <xf numFmtId="0" fontId="0" fillId="0" borderId="0" xfId="0" applyBorder="1" applyAlignment="1">
      <alignment horizontal="left" vertical="center" wrapText="1"/>
    </xf>
    <xf numFmtId="0" fontId="0" fillId="0" borderId="70" xfId="0" applyBorder="1" applyAlignment="1">
      <alignment horizontal="center" vertical="center"/>
    </xf>
    <xf numFmtId="0" fontId="0" fillId="0" borderId="55" xfId="0" applyBorder="1" applyAlignment="1">
      <alignment horizontal="center" vertical="center"/>
    </xf>
    <xf numFmtId="167" fontId="0" fillId="0" borderId="70" xfId="17" applyNumberFormat="1" applyFont="1" applyBorder="1" applyAlignment="1">
      <alignment horizontal="center" vertical="center"/>
    </xf>
    <xf numFmtId="167" fontId="0" fillId="0" borderId="39" xfId="17" applyNumberFormat="1" applyFont="1" applyBorder="1" applyAlignment="1">
      <alignment horizontal="center" vertical="center"/>
    </xf>
    <xf numFmtId="0" fontId="0" fillId="8" borderId="70" xfId="0" applyFill="1" applyBorder="1" applyAlignment="1">
      <alignment horizontal="center" vertical="center"/>
    </xf>
    <xf numFmtId="0" fontId="0" fillId="8" borderId="55" xfId="0" applyFill="1" applyBorder="1" applyAlignment="1">
      <alignment horizontal="center" vertical="center"/>
    </xf>
    <xf numFmtId="0" fontId="0" fillId="8" borderId="39" xfId="0" applyFill="1" applyBorder="1" applyAlignment="1">
      <alignment horizontal="center" vertical="center"/>
    </xf>
    <xf numFmtId="0" fontId="42" fillId="0" borderId="60" xfId="0" applyFont="1" applyBorder="1" applyAlignment="1">
      <alignment horizontal="center" vertical="center" wrapText="1"/>
    </xf>
    <xf numFmtId="0" fontId="42" fillId="0" borderId="61" xfId="0" applyFont="1" applyBorder="1" applyAlignment="1">
      <alignment horizontal="center" vertical="center" wrapText="1"/>
    </xf>
    <xf numFmtId="0" fontId="0" fillId="0" borderId="0" xfId="0" applyBorder="1" applyAlignment="1">
      <alignment horizontal="center" vertical="center" wrapText="1"/>
    </xf>
    <xf numFmtId="14" fontId="0" fillId="8" borderId="55" xfId="0" applyNumberFormat="1" applyFill="1" applyBorder="1" applyAlignment="1">
      <alignment horizontal="center" vertical="center" wrapText="1"/>
    </xf>
    <xf numFmtId="0" fontId="15" fillId="2" borderId="2" xfId="1" applyFont="1" applyFill="1" applyBorder="1" applyAlignment="1" applyProtection="1">
      <alignment horizontal="center" vertical="center"/>
      <protection locked="0"/>
    </xf>
    <xf numFmtId="0" fontId="15" fillId="2" borderId="0" xfId="1" applyFont="1" applyFill="1" applyBorder="1" applyAlignment="1" applyProtection="1">
      <alignment horizontal="center" vertical="center"/>
      <protection locked="0"/>
    </xf>
    <xf numFmtId="0" fontId="60" fillId="12" borderId="81" xfId="0" applyFont="1" applyFill="1" applyBorder="1" applyAlignment="1">
      <alignment horizontal="center" vertical="center" wrapText="1"/>
    </xf>
    <xf numFmtId="0" fontId="60" fillId="12" borderId="86" xfId="0" applyFont="1" applyFill="1" applyBorder="1" applyAlignment="1">
      <alignment horizontal="center" vertical="center" wrapText="1"/>
    </xf>
    <xf numFmtId="0" fontId="60" fillId="12" borderId="87" xfId="0" applyFont="1" applyFill="1" applyBorder="1" applyAlignment="1">
      <alignment horizontal="center" vertical="center" wrapText="1"/>
    </xf>
    <xf numFmtId="0" fontId="16" fillId="2" borderId="4" xfId="1" applyFont="1" applyFill="1" applyBorder="1" applyAlignment="1" applyProtection="1">
      <alignment horizontal="center" vertical="center" wrapText="1"/>
    </xf>
    <xf numFmtId="0" fontId="16" fillId="2" borderId="5" xfId="1" applyFont="1" applyFill="1" applyBorder="1" applyAlignment="1" applyProtection="1">
      <alignment horizontal="center" vertical="center" wrapText="1"/>
    </xf>
    <xf numFmtId="0" fontId="16" fillId="2" borderId="6" xfId="1" applyFont="1" applyFill="1" applyBorder="1" applyAlignment="1" applyProtection="1">
      <alignment horizontal="center" vertical="center" wrapText="1"/>
    </xf>
    <xf numFmtId="0" fontId="68" fillId="2" borderId="4" xfId="1" applyFont="1" applyFill="1" applyBorder="1" applyAlignment="1" applyProtection="1">
      <alignment horizontal="center" vertical="center" wrapText="1"/>
      <protection locked="0"/>
    </xf>
    <xf numFmtId="0" fontId="68" fillId="2" borderId="6" xfId="1" applyFont="1" applyFill="1" applyBorder="1" applyAlignment="1" applyProtection="1">
      <alignment horizontal="center" vertical="center" wrapText="1"/>
      <protection locked="0"/>
    </xf>
    <xf numFmtId="0" fontId="68" fillId="2" borderId="3" xfId="1" applyFont="1" applyFill="1" applyBorder="1" applyAlignment="1" applyProtection="1">
      <alignment horizontal="center" vertical="center" wrapText="1"/>
    </xf>
    <xf numFmtId="0" fontId="46" fillId="10" borderId="1" xfId="0" applyFont="1" applyFill="1" applyBorder="1" applyAlignment="1">
      <alignment horizontal="center" vertical="center"/>
    </xf>
    <xf numFmtId="0" fontId="47" fillId="11" borderId="1" xfId="0" applyFont="1" applyFill="1" applyBorder="1" applyAlignment="1">
      <alignment horizontal="center" vertical="center"/>
    </xf>
    <xf numFmtId="174" fontId="29" fillId="0" borderId="7" xfId="22" applyNumberFormat="1" applyFont="1" applyFill="1" applyBorder="1" applyAlignment="1">
      <alignment horizontal="center" vertical="center" wrapText="1"/>
    </xf>
    <xf numFmtId="174" fontId="29" fillId="0" borderId="55" xfId="22" applyNumberFormat="1" applyFont="1" applyFill="1" applyBorder="1" applyAlignment="1">
      <alignment horizontal="center" vertical="center" wrapText="1"/>
    </xf>
    <xf numFmtId="174" fontId="29" fillId="0" borderId="39" xfId="22" applyNumberFormat="1" applyFont="1" applyFill="1" applyBorder="1" applyAlignment="1">
      <alignment horizontal="center" vertical="center" wrapText="1"/>
    </xf>
    <xf numFmtId="173" fontId="7" fillId="2" borderId="1" xfId="16" applyNumberFormat="1" applyFont="1" applyFill="1" applyBorder="1" applyAlignment="1" applyProtection="1">
      <alignment horizontal="center" vertical="center" wrapText="1"/>
    </xf>
    <xf numFmtId="0" fontId="7" fillId="2" borderId="1" xfId="1" applyFont="1" applyFill="1" applyBorder="1" applyAlignment="1" applyProtection="1">
      <alignment horizontal="center" vertical="center" wrapText="1"/>
      <protection locked="0"/>
    </xf>
    <xf numFmtId="0" fontId="0" fillId="0" borderId="1" xfId="0" applyBorder="1" applyAlignment="1">
      <alignment horizontal="center" vertical="center" wrapText="1"/>
    </xf>
    <xf numFmtId="0" fontId="3" fillId="3" borderId="7" xfId="0" applyFont="1" applyFill="1" applyBorder="1" applyAlignment="1">
      <alignment horizontal="center" vertical="center" wrapText="1"/>
    </xf>
    <xf numFmtId="0" fontId="23" fillId="12" borderId="1" xfId="0" applyFont="1" applyFill="1" applyBorder="1" applyAlignment="1">
      <alignment horizontal="center" vertical="center"/>
    </xf>
    <xf numFmtId="0" fontId="46" fillId="10" borderId="48" xfId="0" applyFont="1" applyFill="1" applyBorder="1" applyAlignment="1">
      <alignment horizontal="center" vertical="center"/>
    </xf>
    <xf numFmtId="0" fontId="46" fillId="10" borderId="49" xfId="0" applyFont="1" applyFill="1" applyBorder="1" applyAlignment="1">
      <alignment horizontal="center" vertical="center"/>
    </xf>
    <xf numFmtId="0" fontId="46" fillId="10" borderId="50" xfId="0" applyFont="1" applyFill="1" applyBorder="1" applyAlignment="1">
      <alignment horizontal="center" vertical="center"/>
    </xf>
    <xf numFmtId="0" fontId="46" fillId="10" borderId="51" xfId="0" applyFont="1" applyFill="1" applyBorder="1" applyAlignment="1">
      <alignment horizontal="center" vertical="center"/>
    </xf>
    <xf numFmtId="0" fontId="46" fillId="10" borderId="52" xfId="0" applyFont="1" applyFill="1" applyBorder="1" applyAlignment="1">
      <alignment horizontal="center" vertical="center"/>
    </xf>
    <xf numFmtId="0" fontId="46" fillId="10" borderId="53" xfId="0" applyFont="1" applyFill="1" applyBorder="1" applyAlignment="1">
      <alignment horizontal="center" vertical="center"/>
    </xf>
    <xf numFmtId="0" fontId="23" fillId="0" borderId="7" xfId="0" applyFont="1" applyBorder="1" applyAlignment="1">
      <alignment horizontal="center" vertical="center" wrapText="1"/>
    </xf>
    <xf numFmtId="0" fontId="23" fillId="0" borderId="55" xfId="0" applyFont="1" applyBorder="1" applyAlignment="1">
      <alignment horizontal="center" vertical="center" wrapText="1"/>
    </xf>
    <xf numFmtId="0" fontId="23" fillId="0" borderId="39" xfId="0" applyFont="1" applyBorder="1" applyAlignment="1">
      <alignment horizontal="center" vertical="center" wrapText="1"/>
    </xf>
    <xf numFmtId="0" fontId="23" fillId="12" borderId="32" xfId="0" applyFont="1" applyFill="1" applyBorder="1" applyAlignment="1">
      <alignment horizontal="center" vertical="center"/>
    </xf>
    <xf numFmtId="0" fontId="23" fillId="12" borderId="30" xfId="0" applyFont="1" applyFill="1" applyBorder="1" applyAlignment="1">
      <alignment horizontal="center" vertical="center"/>
    </xf>
    <xf numFmtId="0" fontId="23" fillId="12" borderId="56" xfId="0" applyFont="1" applyFill="1" applyBorder="1" applyAlignment="1">
      <alignment horizontal="center" vertical="center"/>
    </xf>
    <xf numFmtId="0" fontId="35" fillId="8" borderId="72" xfId="0" applyFont="1" applyFill="1" applyBorder="1" applyAlignment="1">
      <alignment horizontal="left" vertical="center" wrapText="1"/>
    </xf>
    <xf numFmtId="0" fontId="35" fillId="8" borderId="58" xfId="0" applyFont="1" applyFill="1" applyBorder="1" applyAlignment="1">
      <alignment horizontal="left" vertical="center" wrapText="1"/>
    </xf>
    <xf numFmtId="0" fontId="35" fillId="8" borderId="69" xfId="0" applyFont="1" applyFill="1" applyBorder="1" applyAlignment="1">
      <alignment horizontal="left" vertical="center" wrapText="1"/>
    </xf>
    <xf numFmtId="0" fontId="0" fillId="12" borderId="35" xfId="0" applyFill="1" applyBorder="1" applyAlignment="1">
      <alignment horizontal="center" vertical="center"/>
    </xf>
    <xf numFmtId="0" fontId="0" fillId="12" borderId="66" xfId="0" applyFill="1" applyBorder="1" applyAlignment="1">
      <alignment horizontal="center" vertical="center"/>
    </xf>
    <xf numFmtId="0" fontId="23" fillId="12" borderId="80" xfId="0" applyFont="1" applyFill="1" applyBorder="1" applyAlignment="1">
      <alignment horizontal="center" vertical="center" wrapText="1"/>
    </xf>
    <xf numFmtId="0" fontId="23" fillId="12" borderId="63" xfId="0" applyFont="1" applyFill="1" applyBorder="1" applyAlignment="1">
      <alignment horizontal="center" vertical="center" wrapText="1"/>
    </xf>
    <xf numFmtId="0" fontId="0" fillId="12" borderId="63" xfId="0" applyFill="1" applyBorder="1" applyAlignment="1">
      <alignment horizontal="center" vertical="center"/>
    </xf>
    <xf numFmtId="0" fontId="0" fillId="12" borderId="64" xfId="0" applyFill="1" applyBorder="1" applyAlignment="1">
      <alignment horizontal="center" vertical="center"/>
    </xf>
    <xf numFmtId="0" fontId="23" fillId="0" borderId="1" xfId="0" applyFont="1" applyBorder="1" applyAlignment="1">
      <alignment horizontal="center" vertical="center"/>
    </xf>
    <xf numFmtId="0" fontId="35" fillId="8" borderId="62" xfId="0" applyFont="1" applyFill="1" applyBorder="1" applyAlignment="1">
      <alignment horizontal="left" vertical="center" wrapText="1"/>
    </xf>
    <xf numFmtId="0" fontId="0" fillId="12" borderId="7" xfId="0" applyFill="1" applyBorder="1" applyAlignment="1">
      <alignment horizontal="center" vertical="center"/>
    </xf>
    <xf numFmtId="0" fontId="0" fillId="12" borderId="79" xfId="0" applyFill="1" applyBorder="1" applyAlignment="1">
      <alignment horizontal="center" vertical="center"/>
    </xf>
    <xf numFmtId="0" fontId="23" fillId="8" borderId="72" xfId="0" applyFont="1" applyFill="1" applyBorder="1" applyAlignment="1">
      <alignment horizontal="left" vertical="center" wrapText="1"/>
    </xf>
    <xf numFmtId="0" fontId="23" fillId="8" borderId="58" xfId="0" applyFont="1" applyFill="1" applyBorder="1" applyAlignment="1">
      <alignment horizontal="left" vertical="center" wrapText="1"/>
    </xf>
    <xf numFmtId="0" fontId="23" fillId="8" borderId="69" xfId="0" applyFont="1" applyFill="1" applyBorder="1" applyAlignment="1">
      <alignment horizontal="left" vertical="center" wrapText="1"/>
    </xf>
    <xf numFmtId="0" fontId="0" fillId="0" borderId="32" xfId="0" applyBorder="1" applyAlignment="1">
      <alignment horizontal="center" vertical="center"/>
    </xf>
    <xf numFmtId="0" fontId="0" fillId="0" borderId="30" xfId="0" applyBorder="1" applyAlignment="1">
      <alignment horizontal="center" vertical="center"/>
    </xf>
    <xf numFmtId="0" fontId="23" fillId="0" borderId="41" xfId="0" applyFont="1" applyBorder="1" applyAlignment="1">
      <alignment horizontal="center" vertical="center" wrapText="1"/>
    </xf>
    <xf numFmtId="0" fontId="23" fillId="0" borderId="42" xfId="0" applyFont="1" applyBorder="1" applyAlignment="1">
      <alignment horizontal="center" vertical="center" wrapText="1"/>
    </xf>
    <xf numFmtId="0" fontId="23" fillId="0" borderId="43" xfId="0" applyFont="1" applyBorder="1" applyAlignment="1">
      <alignment horizontal="center" vertical="center" wrapText="1"/>
    </xf>
    <xf numFmtId="0" fontId="57" fillId="4" borderId="75" xfId="5" applyFont="1" applyBorder="1" applyAlignment="1">
      <alignment horizontal="center" vertical="center" wrapText="1"/>
    </xf>
    <xf numFmtId="0" fontId="57" fillId="4" borderId="77" xfId="5" applyFont="1" applyBorder="1" applyAlignment="1">
      <alignment horizontal="center" vertical="center" wrapText="1"/>
    </xf>
    <xf numFmtId="0" fontId="0" fillId="0" borderId="56" xfId="0" applyBorder="1" applyAlignment="1">
      <alignment horizontal="center" vertical="center"/>
    </xf>
    <xf numFmtId="0" fontId="7" fillId="2" borderId="58" xfId="1" applyFont="1" applyFill="1" applyBorder="1" applyAlignment="1" applyProtection="1">
      <alignment horizontal="center" vertical="center" wrapText="1"/>
    </xf>
    <xf numFmtId="0" fontId="7" fillId="2" borderId="69" xfId="1" applyFont="1" applyFill="1" applyBorder="1" applyAlignment="1" applyProtection="1">
      <alignment horizontal="center" vertical="center" wrapText="1"/>
    </xf>
    <xf numFmtId="0" fontId="7" fillId="2" borderId="35" xfId="1" applyFont="1" applyFill="1" applyBorder="1" applyAlignment="1" applyProtection="1">
      <alignment horizontal="center" vertical="center" wrapText="1"/>
    </xf>
    <xf numFmtId="0" fontId="56" fillId="2" borderId="1" xfId="1" applyFont="1" applyFill="1" applyBorder="1" applyAlignment="1" applyProtection="1">
      <alignment horizontal="center" vertical="center" wrapText="1"/>
    </xf>
    <xf numFmtId="0" fontId="7" fillId="2" borderId="33" xfId="1" applyFont="1" applyFill="1" applyBorder="1" applyAlignment="1" applyProtection="1">
      <alignment horizontal="center" vertical="center"/>
      <protection locked="0"/>
    </xf>
    <xf numFmtId="0" fontId="7" fillId="2" borderId="71" xfId="1" applyFont="1" applyFill="1" applyBorder="1" applyAlignment="1" applyProtection="1">
      <alignment horizontal="center" vertical="center"/>
      <protection locked="0"/>
    </xf>
    <xf numFmtId="0" fontId="7" fillId="2" borderId="2" xfId="1" applyFont="1" applyFill="1" applyBorder="1" applyAlignment="1" applyProtection="1">
      <alignment horizontal="center" vertical="center" wrapText="1"/>
      <protection locked="0"/>
    </xf>
    <xf numFmtId="0" fontId="7" fillId="2" borderId="54" xfId="1" applyFont="1" applyFill="1" applyBorder="1" applyAlignment="1" applyProtection="1">
      <alignment horizontal="center" vertical="center" wrapText="1"/>
      <protection locked="0"/>
    </xf>
    <xf numFmtId="0" fontId="57" fillId="4" borderId="76" xfId="5" applyFont="1" applyBorder="1" applyAlignment="1">
      <alignment horizontal="center" vertical="center" wrapText="1"/>
    </xf>
    <xf numFmtId="0" fontId="57" fillId="4" borderId="78" xfId="5" applyFont="1" applyBorder="1" applyAlignment="1">
      <alignment horizontal="center" vertical="center" wrapText="1"/>
    </xf>
    <xf numFmtId="0" fontId="59" fillId="10" borderId="48" xfId="0" applyFont="1" applyFill="1" applyBorder="1" applyAlignment="1">
      <alignment horizontal="center" vertical="center"/>
    </xf>
    <xf numFmtId="0" fontId="59" fillId="10" borderId="49" xfId="0" applyFont="1" applyFill="1" applyBorder="1" applyAlignment="1">
      <alignment horizontal="center" vertical="center"/>
    </xf>
    <xf numFmtId="0" fontId="59" fillId="10" borderId="2" xfId="0" applyFont="1" applyFill="1" applyBorder="1" applyAlignment="1">
      <alignment horizontal="center" vertical="center"/>
    </xf>
    <xf numFmtId="0" fontId="59" fillId="10" borderId="0" xfId="0" applyFont="1" applyFill="1" applyBorder="1" applyAlignment="1">
      <alignment horizontal="center" vertical="center"/>
    </xf>
    <xf numFmtId="0" fontId="0" fillId="0" borderId="83" xfId="0" applyFont="1" applyBorder="1" applyAlignment="1">
      <alignment horizontal="center" vertical="center" wrapText="1"/>
    </xf>
    <xf numFmtId="0" fontId="0" fillId="0" borderId="5" xfId="0" applyFont="1" applyBorder="1" applyAlignment="1">
      <alignment horizontal="center" vertical="center"/>
    </xf>
    <xf numFmtId="0" fontId="0" fillId="0" borderId="84" xfId="0" applyFont="1" applyBorder="1" applyAlignment="1">
      <alignment horizontal="center" vertical="center"/>
    </xf>
    <xf numFmtId="0" fontId="0" fillId="0" borderId="84" xfId="0" applyFont="1" applyBorder="1" applyAlignment="1">
      <alignment horizontal="center" vertical="center" wrapText="1"/>
    </xf>
    <xf numFmtId="0" fontId="0" fillId="0" borderId="83" xfId="0" applyFont="1" applyFill="1" applyBorder="1" applyAlignment="1">
      <alignment horizontal="center" vertical="center"/>
    </xf>
    <xf numFmtId="0" fontId="0" fillId="0" borderId="84" xfId="0" applyFont="1" applyFill="1" applyBorder="1" applyAlignment="1">
      <alignment horizontal="center" vertical="center"/>
    </xf>
    <xf numFmtId="0" fontId="0" fillId="0" borderId="83" xfId="0" applyFont="1" applyBorder="1" applyAlignment="1">
      <alignment horizontal="center" vertical="center"/>
    </xf>
    <xf numFmtId="0" fontId="0" fillId="0" borderId="83"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84"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8" xfId="0" applyBorder="1" applyAlignment="1">
      <alignment horizontal="center" vertical="center"/>
    </xf>
    <xf numFmtId="0" fontId="0" fillId="0" borderId="1" xfId="0" applyFont="1" applyFill="1" applyBorder="1" applyAlignment="1">
      <alignment horizontal="center" vertical="center" wrapText="1"/>
    </xf>
    <xf numFmtId="0" fontId="0" fillId="0" borderId="62" xfId="0" applyBorder="1" applyAlignment="1">
      <alignment horizontal="center" vertical="center"/>
    </xf>
    <xf numFmtId="0" fontId="0" fillId="0" borderId="85" xfId="0" applyBorder="1" applyAlignment="1">
      <alignment horizontal="center" vertical="center"/>
    </xf>
    <xf numFmtId="0" fontId="0" fillId="0" borderId="37" xfId="0" applyBorder="1" applyAlignment="1">
      <alignment horizontal="center" vertical="center"/>
    </xf>
    <xf numFmtId="0" fontId="0" fillId="0" borderId="35" xfId="0" applyFont="1" applyFill="1" applyBorder="1" applyAlignment="1">
      <alignment horizontal="center" vertical="center" wrapText="1"/>
    </xf>
    <xf numFmtId="0" fontId="7" fillId="2" borderId="81" xfId="1" applyFont="1" applyFill="1" applyBorder="1" applyAlignment="1" applyProtection="1">
      <alignment horizontal="center" vertical="center" wrapText="1"/>
    </xf>
    <xf numFmtId="0" fontId="7" fillId="2" borderId="9" xfId="1" applyFont="1" applyFill="1" applyBorder="1" applyAlignment="1" applyProtection="1">
      <alignment horizontal="center" vertical="center" wrapText="1"/>
    </xf>
    <xf numFmtId="0" fontId="0" fillId="0" borderId="72" xfId="0" applyBorder="1" applyAlignment="1">
      <alignment horizontal="center" vertical="center"/>
    </xf>
    <xf numFmtId="0" fontId="58" fillId="0" borderId="73" xfId="0" applyNumberFormat="1" applyFont="1" applyFill="1" applyBorder="1" applyAlignment="1" applyProtection="1">
      <alignment horizontal="center" vertical="center" wrapText="1"/>
      <protection locked="0"/>
    </xf>
    <xf numFmtId="0" fontId="58" fillId="0" borderId="1" xfId="0" applyNumberFormat="1" applyFont="1" applyFill="1" applyBorder="1" applyAlignment="1" applyProtection="1">
      <alignment horizontal="center" vertical="center" wrapText="1"/>
      <protection locked="0"/>
    </xf>
  </cellXfs>
  <cellStyles count="25">
    <cellStyle name="20% - Accent5" xfId="24" builtinId="46"/>
    <cellStyle name="40% - Accent1" xfId="19" builtinId="31"/>
    <cellStyle name="Accent5" xfId="23" builtinId="45"/>
    <cellStyle name="Bad" xfId="21" builtinId="27"/>
    <cellStyle name="Calculation" xfId="5" builtinId="22"/>
    <cellStyle name="Comma" xfId="17" builtinId="3"/>
    <cellStyle name="Millares 2" xfId="6"/>
    <cellStyle name="Millares 2 2" xfId="14"/>
    <cellStyle name="Millares 7 2" xfId="10"/>
    <cellStyle name="Moneda 2" xfId="15"/>
    <cellStyle name="Moneda 3" xfId="16"/>
    <cellStyle name="Moneda 3 2" xfId="13"/>
    <cellStyle name="Neutral" xfId="18" builtinId="28"/>
    <cellStyle name="Normal" xfId="0" builtinId="0"/>
    <cellStyle name="Normal 2 2" xfId="3"/>
    <cellStyle name="Normal 4" xfId="1"/>
    <cellStyle name="Normal 4 3" xfId="2"/>
    <cellStyle name="Normal 5 4" xfId="7"/>
    <cellStyle name="Normal 5 5" xfId="8"/>
    <cellStyle name="Normal_Hoja6" xfId="20"/>
    <cellStyle name="Normal_PROGRAMACION DE LA INVERSION POR PROYECTO Y ACTIVIDADES1" xfId="22"/>
    <cellStyle name="Percent" xfId="4" builtinId="5"/>
    <cellStyle name="Porcentaje 2" xfId="12"/>
    <cellStyle name="Porcentual 7 2" xfId="11"/>
    <cellStyle name="Porcentual 7 3"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19</xdr:col>
      <xdr:colOff>35720</xdr:colOff>
      <xdr:row>36</xdr:row>
      <xdr:rowOff>11908</xdr:rowOff>
    </xdr:from>
    <xdr:to>
      <xdr:col>20</xdr:col>
      <xdr:colOff>59531</xdr:colOff>
      <xdr:row>36</xdr:row>
      <xdr:rowOff>1547814</xdr:rowOff>
    </xdr:to>
    <xdr:pic>
      <xdr:nvPicPr>
        <xdr:cNvPr id="3" name="Imagen 2"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991970" y="23672008"/>
          <a:ext cx="4976811" cy="1535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8</xdr:row>
      <xdr:rowOff>1028700</xdr:rowOff>
    </xdr:from>
    <xdr:to>
      <xdr:col>12</xdr:col>
      <xdr:colOff>0</xdr:colOff>
      <xdr:row>9</xdr:row>
      <xdr:rowOff>0</xdr:rowOff>
    </xdr:to>
    <xdr:sp macro="" textlink="">
      <xdr:nvSpPr>
        <xdr:cNvPr id="2" name="Oval 54">
          <a:extLst/>
        </xdr:cNvPr>
        <xdr:cNvSpPr>
          <a:spLocks noChangeArrowheads="1"/>
        </xdr:cNvSpPr>
      </xdr:nvSpPr>
      <xdr:spPr bwMode="auto">
        <a:xfrm>
          <a:off x="19735800" y="4467225"/>
          <a:ext cx="0" cy="381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12</a:t>
          </a:r>
        </a:p>
      </xdr:txBody>
    </xdr:sp>
    <xdr:clientData/>
  </xdr:twoCellAnchor>
  <xdr:twoCellAnchor>
    <xdr:from>
      <xdr:col>12</xdr:col>
      <xdr:colOff>0</xdr:colOff>
      <xdr:row>8</xdr:row>
      <xdr:rowOff>1028700</xdr:rowOff>
    </xdr:from>
    <xdr:to>
      <xdr:col>12</xdr:col>
      <xdr:colOff>0</xdr:colOff>
      <xdr:row>9</xdr:row>
      <xdr:rowOff>0</xdr:rowOff>
    </xdr:to>
    <xdr:sp macro="" textlink="">
      <xdr:nvSpPr>
        <xdr:cNvPr id="3" name="Oval 134">
          <a:extLst/>
        </xdr:cNvPr>
        <xdr:cNvSpPr>
          <a:spLocks noChangeArrowheads="1"/>
        </xdr:cNvSpPr>
      </xdr:nvSpPr>
      <xdr:spPr bwMode="auto">
        <a:xfrm>
          <a:off x="19735800" y="4467225"/>
          <a:ext cx="0" cy="381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12</a:t>
          </a:r>
        </a:p>
      </xdr:txBody>
    </xdr:sp>
    <xdr:clientData/>
  </xdr:twoCellAnchor>
  <xdr:twoCellAnchor>
    <xdr:from>
      <xdr:col>8</xdr:col>
      <xdr:colOff>0</xdr:colOff>
      <xdr:row>9</xdr:row>
      <xdr:rowOff>0</xdr:rowOff>
    </xdr:from>
    <xdr:to>
      <xdr:col>8</xdr:col>
      <xdr:colOff>0</xdr:colOff>
      <xdr:row>9</xdr:row>
      <xdr:rowOff>152400</xdr:rowOff>
    </xdr:to>
    <xdr:sp macro="" textlink="">
      <xdr:nvSpPr>
        <xdr:cNvPr id="4" name="Oval 60">
          <a:extLst/>
        </xdr:cNvPr>
        <xdr:cNvSpPr>
          <a:spLocks noChangeArrowheads="1"/>
        </xdr:cNvSpPr>
      </xdr:nvSpPr>
      <xdr:spPr bwMode="auto">
        <a:xfrm>
          <a:off x="14935200" y="450532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17</a:t>
          </a:r>
        </a:p>
        <a:p>
          <a:pPr algn="l" rtl="1">
            <a:defRPr sz="1000"/>
          </a:pPr>
          <a:r>
            <a:rPr lang="es-CO" sz="700" b="0" i="0" strike="noStrike">
              <a:solidFill>
                <a:srgbClr val="000000"/>
              </a:solidFill>
              <a:latin typeface="Arial"/>
              <a:cs typeface="Arial"/>
            </a:rPr>
            <a:t>17</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5" name="Oval 61">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18</a:t>
          </a:r>
        </a:p>
        <a:p>
          <a:pPr algn="l" rtl="1">
            <a:lnSpc>
              <a:spcPts val="700"/>
            </a:lnSpc>
            <a:defRPr sz="1000"/>
          </a:pPr>
          <a:r>
            <a:rPr lang="es-CO" sz="700" b="0" i="0" strike="noStrike">
              <a:solidFill>
                <a:srgbClr val="000000"/>
              </a:solidFill>
              <a:latin typeface="Arial"/>
              <a:cs typeface="Arial"/>
            </a:rPr>
            <a:t>18</a:t>
          </a:r>
        </a:p>
        <a:p>
          <a:pPr algn="l" rtl="1">
            <a:lnSpc>
              <a:spcPts val="700"/>
            </a:lnSpc>
            <a:defRPr sz="1000"/>
          </a:pPr>
          <a:r>
            <a:rPr lang="es-CO" sz="700" b="0" i="0" strike="noStrike">
              <a:solidFill>
                <a:srgbClr val="000000"/>
              </a:solidFill>
              <a:latin typeface="Arial"/>
              <a:cs typeface="Arial"/>
            </a:rPr>
            <a:t>18</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6" name="Oval 62">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19</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7" name="Oval 63">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20</a:t>
          </a:r>
        </a:p>
        <a:p>
          <a:pPr algn="l" rtl="1">
            <a:defRPr sz="1000"/>
          </a:pPr>
          <a:r>
            <a:rPr lang="es-CO" sz="700" b="0" i="0" strike="noStrike">
              <a:solidFill>
                <a:srgbClr val="000000"/>
              </a:solidFill>
              <a:latin typeface="Arial"/>
              <a:cs typeface="Arial"/>
            </a:rPr>
            <a:t>20</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8" name="Oval 65">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22</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9" name="Oval 66">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23</a:t>
          </a:r>
        </a:p>
        <a:p>
          <a:pPr algn="l" rtl="1">
            <a:defRPr sz="1000"/>
          </a:pPr>
          <a:r>
            <a:rPr lang="es-CO" sz="700" b="0" i="0" strike="noStrike">
              <a:solidFill>
                <a:srgbClr val="000000"/>
              </a:solidFill>
              <a:latin typeface="Arial"/>
              <a:cs typeface="Arial"/>
            </a:rPr>
            <a:t>23</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10" name="Oval 67">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24</a:t>
          </a:r>
        </a:p>
      </xdr:txBody>
    </xdr:sp>
    <xdr:clientData/>
  </xdr:twoCellAnchor>
  <xdr:twoCellAnchor>
    <xdr:from>
      <xdr:col>9</xdr:col>
      <xdr:colOff>0</xdr:colOff>
      <xdr:row>9</xdr:row>
      <xdr:rowOff>0</xdr:rowOff>
    </xdr:from>
    <xdr:to>
      <xdr:col>9</xdr:col>
      <xdr:colOff>0</xdr:colOff>
      <xdr:row>9</xdr:row>
      <xdr:rowOff>9525</xdr:rowOff>
    </xdr:to>
    <xdr:sp macro="" textlink="">
      <xdr:nvSpPr>
        <xdr:cNvPr id="11" name="Oval 68">
          <a:extLst/>
        </xdr:cNvPr>
        <xdr:cNvSpPr>
          <a:spLocks noChangeArrowheads="1"/>
        </xdr:cNvSpPr>
      </xdr:nvSpPr>
      <xdr:spPr bwMode="auto">
        <a:xfrm>
          <a:off x="16135350" y="450532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dist" rtl="1">
            <a:defRPr sz="1000"/>
          </a:pPr>
          <a:r>
            <a:rPr lang="es-CO" sz="700" b="0" i="0" strike="noStrike">
              <a:solidFill>
                <a:srgbClr val="000000"/>
              </a:solidFill>
              <a:latin typeface="Arial"/>
              <a:cs typeface="Arial"/>
            </a:rPr>
            <a:t>2525</a:t>
          </a:r>
        </a:p>
        <a:p>
          <a:pPr algn="dist" rtl="1">
            <a:defRPr sz="1000"/>
          </a:pPr>
          <a:r>
            <a:rPr lang="es-CO" sz="700" b="0" i="0" strike="noStrike">
              <a:solidFill>
                <a:srgbClr val="000000"/>
              </a:solidFill>
              <a:latin typeface="Arial"/>
              <a:cs typeface="Arial"/>
            </a:rPr>
            <a:t>85</a:t>
          </a:r>
        </a:p>
      </xdr:txBody>
    </xdr:sp>
    <xdr:clientData/>
  </xdr:twoCellAnchor>
  <xdr:twoCellAnchor>
    <xdr:from>
      <xdr:col>8</xdr:col>
      <xdr:colOff>0</xdr:colOff>
      <xdr:row>9</xdr:row>
      <xdr:rowOff>0</xdr:rowOff>
    </xdr:from>
    <xdr:to>
      <xdr:col>8</xdr:col>
      <xdr:colOff>0</xdr:colOff>
      <xdr:row>9</xdr:row>
      <xdr:rowOff>152400</xdr:rowOff>
    </xdr:to>
    <xdr:sp macro="" textlink="">
      <xdr:nvSpPr>
        <xdr:cNvPr id="12" name="Oval 55">
          <a:extLst/>
        </xdr:cNvPr>
        <xdr:cNvSpPr>
          <a:spLocks noChangeArrowheads="1"/>
        </xdr:cNvSpPr>
      </xdr:nvSpPr>
      <xdr:spPr bwMode="auto">
        <a:xfrm>
          <a:off x="14935200" y="450532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17</a:t>
          </a:r>
        </a:p>
        <a:p>
          <a:pPr algn="l" rtl="0">
            <a:defRPr sz="1000"/>
          </a:pPr>
          <a:r>
            <a:rPr lang="es-CO" sz="700" b="0" i="0" strike="noStrike">
              <a:solidFill>
                <a:srgbClr val="000000"/>
              </a:solidFill>
              <a:latin typeface="Arial"/>
              <a:cs typeface="Arial"/>
            </a:rPr>
            <a:t>17</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13" name="Oval 56">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18</a:t>
          </a:r>
        </a:p>
        <a:p>
          <a:pPr algn="l" rtl="0">
            <a:lnSpc>
              <a:spcPts val="700"/>
            </a:lnSpc>
            <a:defRPr sz="1000"/>
          </a:pPr>
          <a:r>
            <a:rPr lang="es-CO" sz="700" b="0" i="0" strike="noStrike">
              <a:solidFill>
                <a:srgbClr val="000000"/>
              </a:solidFill>
              <a:latin typeface="Arial"/>
              <a:cs typeface="Arial"/>
            </a:rPr>
            <a:t>18</a:t>
          </a:r>
        </a:p>
        <a:p>
          <a:pPr algn="l" rtl="0">
            <a:lnSpc>
              <a:spcPts val="700"/>
            </a:lnSpc>
            <a:defRPr sz="1000"/>
          </a:pPr>
          <a:r>
            <a:rPr lang="es-CO" sz="700" b="0" i="0" strike="noStrike">
              <a:solidFill>
                <a:srgbClr val="000000"/>
              </a:solidFill>
              <a:latin typeface="Arial"/>
              <a:cs typeface="Arial"/>
            </a:rPr>
            <a:t>18</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14" name="Oval 57">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19</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15" name="Oval 58">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20</a:t>
          </a:r>
        </a:p>
        <a:p>
          <a:pPr algn="l" rtl="0">
            <a:defRPr sz="1000"/>
          </a:pPr>
          <a:r>
            <a:rPr lang="es-CO" sz="700" b="0" i="0" strike="noStrike">
              <a:solidFill>
                <a:srgbClr val="000000"/>
              </a:solidFill>
              <a:latin typeface="Arial"/>
              <a:cs typeface="Arial"/>
            </a:rPr>
            <a:t>20</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16" name="Oval 60">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22</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17" name="Oval 61">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23</a:t>
          </a:r>
        </a:p>
        <a:p>
          <a:pPr algn="l" rtl="0">
            <a:defRPr sz="1000"/>
          </a:pPr>
          <a:r>
            <a:rPr lang="es-CO" sz="700" b="0" i="0" strike="noStrike">
              <a:solidFill>
                <a:srgbClr val="000000"/>
              </a:solidFill>
              <a:latin typeface="Arial"/>
              <a:cs typeface="Arial"/>
            </a:rPr>
            <a:t>23</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18" name="Oval 62">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24</a:t>
          </a:r>
        </a:p>
      </xdr:txBody>
    </xdr:sp>
    <xdr:clientData/>
  </xdr:twoCellAnchor>
  <xdr:twoCellAnchor>
    <xdr:from>
      <xdr:col>9</xdr:col>
      <xdr:colOff>0</xdr:colOff>
      <xdr:row>9</xdr:row>
      <xdr:rowOff>0</xdr:rowOff>
    </xdr:from>
    <xdr:to>
      <xdr:col>9</xdr:col>
      <xdr:colOff>0</xdr:colOff>
      <xdr:row>9</xdr:row>
      <xdr:rowOff>9525</xdr:rowOff>
    </xdr:to>
    <xdr:sp macro="" textlink="">
      <xdr:nvSpPr>
        <xdr:cNvPr id="19" name="Oval 63">
          <a:extLst/>
        </xdr:cNvPr>
        <xdr:cNvSpPr>
          <a:spLocks noChangeArrowheads="1"/>
        </xdr:cNvSpPr>
      </xdr:nvSpPr>
      <xdr:spPr bwMode="auto">
        <a:xfrm>
          <a:off x="16135350" y="450532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dist" rtl="0">
            <a:defRPr sz="1000"/>
          </a:pPr>
          <a:r>
            <a:rPr lang="es-CO" sz="700" b="0" i="0" strike="noStrike">
              <a:solidFill>
                <a:srgbClr val="000000"/>
              </a:solidFill>
              <a:latin typeface="Arial"/>
              <a:cs typeface="Arial"/>
            </a:rPr>
            <a:t>2525</a:t>
          </a:r>
        </a:p>
        <a:p>
          <a:pPr algn="dist" rtl="0">
            <a:defRPr sz="1000"/>
          </a:pPr>
          <a:r>
            <a:rPr lang="es-CO" sz="700" b="0" i="0" strike="noStrike">
              <a:solidFill>
                <a:srgbClr val="000000"/>
              </a:solidFill>
              <a:latin typeface="Arial"/>
              <a:cs typeface="Arial"/>
            </a:rPr>
            <a:t>85</a:t>
          </a:r>
        </a:p>
      </xdr:txBody>
    </xdr:sp>
    <xdr:clientData/>
  </xdr:twoCellAnchor>
  <xdr:twoCellAnchor>
    <xdr:from>
      <xdr:col>8</xdr:col>
      <xdr:colOff>0</xdr:colOff>
      <xdr:row>9</xdr:row>
      <xdr:rowOff>0</xdr:rowOff>
    </xdr:from>
    <xdr:to>
      <xdr:col>8</xdr:col>
      <xdr:colOff>0</xdr:colOff>
      <xdr:row>9</xdr:row>
      <xdr:rowOff>152400</xdr:rowOff>
    </xdr:to>
    <xdr:sp macro="" textlink="">
      <xdr:nvSpPr>
        <xdr:cNvPr id="20" name="Oval 135">
          <a:extLst/>
        </xdr:cNvPr>
        <xdr:cNvSpPr>
          <a:spLocks noChangeArrowheads="1"/>
        </xdr:cNvSpPr>
      </xdr:nvSpPr>
      <xdr:spPr bwMode="auto">
        <a:xfrm>
          <a:off x="14935200" y="450532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17</a:t>
          </a:r>
        </a:p>
        <a:p>
          <a:pPr algn="l" rtl="0">
            <a:defRPr sz="1000"/>
          </a:pPr>
          <a:r>
            <a:rPr lang="es-CO" sz="700" b="0" i="0" strike="noStrike">
              <a:solidFill>
                <a:srgbClr val="000000"/>
              </a:solidFill>
              <a:latin typeface="Arial"/>
              <a:cs typeface="Arial"/>
            </a:rPr>
            <a:t>17</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21" name="Oval 136">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18</a:t>
          </a:r>
        </a:p>
        <a:p>
          <a:pPr algn="l" rtl="0">
            <a:lnSpc>
              <a:spcPts val="700"/>
            </a:lnSpc>
            <a:defRPr sz="1000"/>
          </a:pPr>
          <a:r>
            <a:rPr lang="es-CO" sz="700" b="0" i="0" strike="noStrike">
              <a:solidFill>
                <a:srgbClr val="000000"/>
              </a:solidFill>
              <a:latin typeface="Arial"/>
              <a:cs typeface="Arial"/>
            </a:rPr>
            <a:t>18</a:t>
          </a:r>
        </a:p>
        <a:p>
          <a:pPr algn="l" rtl="0">
            <a:lnSpc>
              <a:spcPts val="700"/>
            </a:lnSpc>
            <a:defRPr sz="1000"/>
          </a:pPr>
          <a:r>
            <a:rPr lang="es-CO" sz="700" b="0" i="0" strike="noStrike">
              <a:solidFill>
                <a:srgbClr val="000000"/>
              </a:solidFill>
              <a:latin typeface="Arial"/>
              <a:cs typeface="Arial"/>
            </a:rPr>
            <a:t>18</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22" name="Oval 137">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19</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23" name="Oval 138">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20</a:t>
          </a:r>
        </a:p>
        <a:p>
          <a:pPr algn="l" rtl="0">
            <a:defRPr sz="1000"/>
          </a:pPr>
          <a:r>
            <a:rPr lang="es-CO" sz="700" b="0" i="0" strike="noStrike">
              <a:solidFill>
                <a:srgbClr val="000000"/>
              </a:solidFill>
              <a:latin typeface="Arial"/>
              <a:cs typeface="Arial"/>
            </a:rPr>
            <a:t>20</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24" name="Oval 140">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22</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25" name="Oval 141">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23</a:t>
          </a:r>
        </a:p>
        <a:p>
          <a:pPr algn="l" rtl="0">
            <a:defRPr sz="1000"/>
          </a:pPr>
          <a:r>
            <a:rPr lang="es-CO" sz="700" b="0" i="0" strike="noStrike">
              <a:solidFill>
                <a:srgbClr val="000000"/>
              </a:solidFill>
              <a:latin typeface="Arial"/>
              <a:cs typeface="Arial"/>
            </a:rPr>
            <a:t>23</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26" name="Oval 142">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24</a:t>
          </a:r>
        </a:p>
      </xdr:txBody>
    </xdr:sp>
    <xdr:clientData/>
  </xdr:twoCellAnchor>
  <xdr:twoCellAnchor>
    <xdr:from>
      <xdr:col>9</xdr:col>
      <xdr:colOff>0</xdr:colOff>
      <xdr:row>9</xdr:row>
      <xdr:rowOff>0</xdr:rowOff>
    </xdr:from>
    <xdr:to>
      <xdr:col>9</xdr:col>
      <xdr:colOff>0</xdr:colOff>
      <xdr:row>9</xdr:row>
      <xdr:rowOff>9525</xdr:rowOff>
    </xdr:to>
    <xdr:sp macro="" textlink="">
      <xdr:nvSpPr>
        <xdr:cNvPr id="27" name="Oval 143">
          <a:extLst/>
        </xdr:cNvPr>
        <xdr:cNvSpPr>
          <a:spLocks noChangeArrowheads="1"/>
        </xdr:cNvSpPr>
      </xdr:nvSpPr>
      <xdr:spPr bwMode="auto">
        <a:xfrm>
          <a:off x="16135350" y="450532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dist" rtl="0">
            <a:defRPr sz="1000"/>
          </a:pPr>
          <a:r>
            <a:rPr lang="es-CO" sz="700" b="0" i="0" strike="noStrike">
              <a:solidFill>
                <a:srgbClr val="000000"/>
              </a:solidFill>
              <a:latin typeface="Arial"/>
              <a:cs typeface="Arial"/>
            </a:rPr>
            <a:t>2525</a:t>
          </a:r>
        </a:p>
        <a:p>
          <a:pPr algn="dist" rtl="0">
            <a:defRPr sz="1000"/>
          </a:pPr>
          <a:r>
            <a:rPr lang="es-CO" sz="700" b="0" i="0" strike="noStrike">
              <a:solidFill>
                <a:srgbClr val="000000"/>
              </a:solidFill>
              <a:latin typeface="Arial"/>
              <a:cs typeface="Arial"/>
            </a:rPr>
            <a:t>85</a:t>
          </a:r>
        </a:p>
      </xdr:txBody>
    </xdr:sp>
    <xdr:clientData/>
  </xdr:twoCellAnchor>
  <xdr:twoCellAnchor>
    <xdr:from>
      <xdr:col>8</xdr:col>
      <xdr:colOff>0</xdr:colOff>
      <xdr:row>9</xdr:row>
      <xdr:rowOff>0</xdr:rowOff>
    </xdr:from>
    <xdr:to>
      <xdr:col>8</xdr:col>
      <xdr:colOff>0</xdr:colOff>
      <xdr:row>9</xdr:row>
      <xdr:rowOff>152400</xdr:rowOff>
    </xdr:to>
    <xdr:sp macro="" textlink="">
      <xdr:nvSpPr>
        <xdr:cNvPr id="28" name="Oval 55">
          <a:extLst/>
        </xdr:cNvPr>
        <xdr:cNvSpPr>
          <a:spLocks noChangeArrowheads="1"/>
        </xdr:cNvSpPr>
      </xdr:nvSpPr>
      <xdr:spPr bwMode="auto">
        <a:xfrm>
          <a:off x="14935200" y="450532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17</a:t>
          </a:r>
        </a:p>
        <a:p>
          <a:pPr algn="l" rtl="1">
            <a:defRPr sz="1000"/>
          </a:pPr>
          <a:r>
            <a:rPr lang="es-CO" sz="700" b="0" i="0" strike="noStrike">
              <a:solidFill>
                <a:srgbClr val="000000"/>
              </a:solidFill>
              <a:latin typeface="Arial"/>
              <a:cs typeface="Arial"/>
            </a:rPr>
            <a:t>17</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29" name="Oval 56">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18</a:t>
          </a:r>
        </a:p>
        <a:p>
          <a:pPr algn="l" rtl="1">
            <a:lnSpc>
              <a:spcPts val="700"/>
            </a:lnSpc>
            <a:defRPr sz="1000"/>
          </a:pPr>
          <a:r>
            <a:rPr lang="es-CO" sz="700" b="0" i="0" strike="noStrike">
              <a:solidFill>
                <a:srgbClr val="000000"/>
              </a:solidFill>
              <a:latin typeface="Arial"/>
              <a:cs typeface="Arial"/>
            </a:rPr>
            <a:t>18</a:t>
          </a:r>
        </a:p>
        <a:p>
          <a:pPr algn="l" rtl="1">
            <a:lnSpc>
              <a:spcPts val="700"/>
            </a:lnSpc>
            <a:defRPr sz="1000"/>
          </a:pPr>
          <a:r>
            <a:rPr lang="es-CO" sz="700" b="0" i="0" strike="noStrike">
              <a:solidFill>
                <a:srgbClr val="000000"/>
              </a:solidFill>
              <a:latin typeface="Arial"/>
              <a:cs typeface="Arial"/>
            </a:rPr>
            <a:t>18</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30" name="Oval 57">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19</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31" name="Oval 58">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20</a:t>
          </a:r>
        </a:p>
        <a:p>
          <a:pPr algn="l" rtl="1">
            <a:defRPr sz="1000"/>
          </a:pPr>
          <a:r>
            <a:rPr lang="es-CO" sz="700" b="0" i="0" strike="noStrike">
              <a:solidFill>
                <a:srgbClr val="000000"/>
              </a:solidFill>
              <a:latin typeface="Arial"/>
              <a:cs typeface="Arial"/>
            </a:rPr>
            <a:t>20</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32" name="Oval 60">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22</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33" name="Oval 61">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23</a:t>
          </a:r>
        </a:p>
        <a:p>
          <a:pPr algn="l" rtl="1">
            <a:defRPr sz="1000"/>
          </a:pPr>
          <a:r>
            <a:rPr lang="es-CO" sz="700" b="0" i="0" strike="noStrike">
              <a:solidFill>
                <a:srgbClr val="000000"/>
              </a:solidFill>
              <a:latin typeface="Arial"/>
              <a:cs typeface="Arial"/>
            </a:rPr>
            <a:t>23</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34" name="Oval 62">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24</a:t>
          </a:r>
        </a:p>
      </xdr:txBody>
    </xdr:sp>
    <xdr:clientData/>
  </xdr:twoCellAnchor>
  <xdr:twoCellAnchor>
    <xdr:from>
      <xdr:col>9</xdr:col>
      <xdr:colOff>0</xdr:colOff>
      <xdr:row>9</xdr:row>
      <xdr:rowOff>0</xdr:rowOff>
    </xdr:from>
    <xdr:to>
      <xdr:col>9</xdr:col>
      <xdr:colOff>0</xdr:colOff>
      <xdr:row>9</xdr:row>
      <xdr:rowOff>9525</xdr:rowOff>
    </xdr:to>
    <xdr:sp macro="" textlink="">
      <xdr:nvSpPr>
        <xdr:cNvPr id="35" name="Oval 63">
          <a:extLst/>
        </xdr:cNvPr>
        <xdr:cNvSpPr>
          <a:spLocks noChangeArrowheads="1"/>
        </xdr:cNvSpPr>
      </xdr:nvSpPr>
      <xdr:spPr bwMode="auto">
        <a:xfrm>
          <a:off x="16135350" y="450532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dist" rtl="1">
            <a:defRPr sz="1000"/>
          </a:pPr>
          <a:r>
            <a:rPr lang="es-CO" sz="700" b="0" i="0" strike="noStrike">
              <a:solidFill>
                <a:srgbClr val="000000"/>
              </a:solidFill>
              <a:latin typeface="Arial"/>
              <a:cs typeface="Arial"/>
            </a:rPr>
            <a:t>2525</a:t>
          </a:r>
        </a:p>
        <a:p>
          <a:pPr algn="dist" rtl="1">
            <a:defRPr sz="1000"/>
          </a:pPr>
          <a:r>
            <a:rPr lang="es-CO" sz="700" b="0" i="0" strike="noStrike">
              <a:solidFill>
                <a:srgbClr val="000000"/>
              </a:solidFill>
              <a:latin typeface="Arial"/>
              <a:cs typeface="Arial"/>
            </a:rPr>
            <a:t>85</a:t>
          </a:r>
        </a:p>
      </xdr:txBody>
    </xdr:sp>
    <xdr:clientData/>
  </xdr:twoCellAnchor>
  <xdr:twoCellAnchor>
    <xdr:from>
      <xdr:col>8</xdr:col>
      <xdr:colOff>0</xdr:colOff>
      <xdr:row>9</xdr:row>
      <xdr:rowOff>0</xdr:rowOff>
    </xdr:from>
    <xdr:to>
      <xdr:col>8</xdr:col>
      <xdr:colOff>0</xdr:colOff>
      <xdr:row>9</xdr:row>
      <xdr:rowOff>152400</xdr:rowOff>
    </xdr:to>
    <xdr:sp macro="" textlink="">
      <xdr:nvSpPr>
        <xdr:cNvPr id="36" name="Oval 135">
          <a:extLst/>
        </xdr:cNvPr>
        <xdr:cNvSpPr>
          <a:spLocks noChangeArrowheads="1"/>
        </xdr:cNvSpPr>
      </xdr:nvSpPr>
      <xdr:spPr bwMode="auto">
        <a:xfrm>
          <a:off x="14935200" y="450532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17</a:t>
          </a:r>
        </a:p>
        <a:p>
          <a:pPr algn="l" rtl="1">
            <a:defRPr sz="1000"/>
          </a:pPr>
          <a:r>
            <a:rPr lang="es-CO" sz="700" b="0" i="0" strike="noStrike">
              <a:solidFill>
                <a:srgbClr val="000000"/>
              </a:solidFill>
              <a:latin typeface="Arial"/>
              <a:cs typeface="Arial"/>
            </a:rPr>
            <a:t>17</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37" name="Oval 136">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18</a:t>
          </a:r>
        </a:p>
        <a:p>
          <a:pPr algn="l" rtl="1">
            <a:lnSpc>
              <a:spcPts val="700"/>
            </a:lnSpc>
            <a:defRPr sz="1000"/>
          </a:pPr>
          <a:r>
            <a:rPr lang="es-CO" sz="700" b="0" i="0" strike="noStrike">
              <a:solidFill>
                <a:srgbClr val="000000"/>
              </a:solidFill>
              <a:latin typeface="Arial"/>
              <a:cs typeface="Arial"/>
            </a:rPr>
            <a:t>18</a:t>
          </a:r>
        </a:p>
        <a:p>
          <a:pPr algn="l" rtl="1">
            <a:lnSpc>
              <a:spcPts val="700"/>
            </a:lnSpc>
            <a:defRPr sz="1000"/>
          </a:pPr>
          <a:r>
            <a:rPr lang="es-CO" sz="700" b="0" i="0" strike="noStrike">
              <a:solidFill>
                <a:srgbClr val="000000"/>
              </a:solidFill>
              <a:latin typeface="Arial"/>
              <a:cs typeface="Arial"/>
            </a:rPr>
            <a:t>18</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38" name="Oval 137">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19</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39" name="Oval 138">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20</a:t>
          </a:r>
        </a:p>
        <a:p>
          <a:pPr algn="l" rtl="1">
            <a:defRPr sz="1000"/>
          </a:pPr>
          <a:r>
            <a:rPr lang="es-CO" sz="700" b="0" i="0" strike="noStrike">
              <a:solidFill>
                <a:srgbClr val="000000"/>
              </a:solidFill>
              <a:latin typeface="Arial"/>
              <a:cs typeface="Arial"/>
            </a:rPr>
            <a:t>20</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40" name="Oval 140">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22</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41" name="Oval 141">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23</a:t>
          </a:r>
        </a:p>
        <a:p>
          <a:pPr algn="l" rtl="1">
            <a:defRPr sz="1000"/>
          </a:pPr>
          <a:r>
            <a:rPr lang="es-CO" sz="700" b="0" i="0" strike="noStrike">
              <a:solidFill>
                <a:srgbClr val="000000"/>
              </a:solidFill>
              <a:latin typeface="Arial"/>
              <a:cs typeface="Arial"/>
            </a:rPr>
            <a:t>23</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42" name="Oval 142">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24</a:t>
          </a:r>
        </a:p>
      </xdr:txBody>
    </xdr:sp>
    <xdr:clientData/>
  </xdr:twoCellAnchor>
  <xdr:twoCellAnchor>
    <xdr:from>
      <xdr:col>9</xdr:col>
      <xdr:colOff>0</xdr:colOff>
      <xdr:row>9</xdr:row>
      <xdr:rowOff>0</xdr:rowOff>
    </xdr:from>
    <xdr:to>
      <xdr:col>9</xdr:col>
      <xdr:colOff>0</xdr:colOff>
      <xdr:row>9</xdr:row>
      <xdr:rowOff>9525</xdr:rowOff>
    </xdr:to>
    <xdr:sp macro="" textlink="">
      <xdr:nvSpPr>
        <xdr:cNvPr id="43" name="Oval 143">
          <a:extLst/>
        </xdr:cNvPr>
        <xdr:cNvSpPr>
          <a:spLocks noChangeArrowheads="1"/>
        </xdr:cNvSpPr>
      </xdr:nvSpPr>
      <xdr:spPr bwMode="auto">
        <a:xfrm>
          <a:off x="16135350" y="450532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dist" rtl="1">
            <a:defRPr sz="1000"/>
          </a:pPr>
          <a:r>
            <a:rPr lang="es-CO" sz="700" b="0" i="0" strike="noStrike">
              <a:solidFill>
                <a:srgbClr val="000000"/>
              </a:solidFill>
              <a:latin typeface="Arial"/>
              <a:cs typeface="Arial"/>
            </a:rPr>
            <a:t>2525</a:t>
          </a:r>
        </a:p>
        <a:p>
          <a:pPr algn="dist" rtl="1">
            <a:defRPr sz="1000"/>
          </a:pPr>
          <a:r>
            <a:rPr lang="es-CO" sz="700" b="0" i="0" strike="noStrike">
              <a:solidFill>
                <a:srgbClr val="000000"/>
              </a:solidFill>
              <a:latin typeface="Arial"/>
              <a:cs typeface="Arial"/>
            </a:rPr>
            <a:t>85</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BPI\SPSC\Espacios%20Fiscales\Espacios%20Fiscales%20v.2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1094906352/AppData/Local/Microsoft/Windows/INetCache/Content.Outlook/89G7YU1H/CRONOGRAMA%20DE%20INVERSION%202017.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1094906352/AppData/Local/Microsoft/Windows/INetCache/Content.Outlook/267IIZDU/plan%20de%20acci&#243;n%202016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Cronograma%20de%20Inversi&#243;n%202017\Cronograma%20de%20Inversi&#243;n%202017%20mantee%20inf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1094906352/AppData/Local/Microsoft/Windows/INetCache/Content.Outlook/89G7YU1H/Cronograma%20de%20Inversi&#243;n%202017%20ADQUISICION%20INFORMATICA%20(0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BPI\SPSC\Espacios%20Fiscales\Espacios%20Fiscal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52534345/Escritorio/REVISION%20%20%20ENTREGA%20%20PLAN%20DE%20%20ACCION%202010/PLAN%20%20DE%20ACCION%202010/OFICIAL%20DE%20FORMATOS/Anteproyecto%202009/GASTOS%202009/MGMP2008-2012%20Abril%201%20Ricardo%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orrado\METAS%20SECTOR%202006-2010\Presupuesto_2003\ejecucion\01022004_TOTAL_PND_2003_20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Plan%20de%20Inversiones\Formato%20Plan%20de%20Inversiones%20y%20Meta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1011-Prog%20Seg%20Proyectos\2017\PLANES\METAS%20PRESUPUESTALES%202017\ANEXOS\Anexo%20Cronograma%20de%20Inversion%202017%20%20Teleco-%20Metas%20%20Presupuestales%20%20VP%20201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1011-Prog%20Seg%20Proyectos\2017\PLANES\PLAN%20DE%20ACCION\CRONOG%20INV\CONSOLIDADO%20CI\SOPORTES%20INICIAL\SSO\SANIDAD%20AEROP%20CRONOGRAMA%20DE%20INVERSIO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Copia%20de%20SEGUIMIENTO%20EJECUCOIN%20PRESUPUESTAL%20MARZO%202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ndrea.Roa\Desktop\2017\PROGRAMACION%20DE%20METAS%20%20VP\AREAS\VERSION%20AJUSTADA%20%20METAS%20%20VP\Anexo%20%20Cronograma%20DSSA-Metas%20Prespuestal%20VP%20%202017.x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Supuestos"/>
      <sheetName val="Basico"/>
      <sheetName val="Hoja2"/>
      <sheetName val="Hoja1"/>
    </sheetNames>
    <sheetDataSet>
      <sheetData sheetId="0">
        <row r="3">
          <cell r="F3" t="str">
            <v>ACTUALIZACIÓN CATASTRAL Y CARTOGRÁFICA</v>
          </cell>
        </row>
        <row r="4">
          <cell r="A4" t="str">
            <v>AGROPECUARIO</v>
          </cell>
          <cell r="B4" t="str">
            <v>ACCION SOCIAL</v>
          </cell>
          <cell r="C4" t="str">
            <v>FONDO ESPECIAL</v>
          </cell>
          <cell r="D4" t="str">
            <v>VIGENCIA FUTURA</v>
          </cell>
          <cell r="E4" t="str">
            <v>NACIÓN</v>
          </cell>
          <cell r="F4" t="str">
            <v>ADECUACIÓN DE TIERRAS</v>
          </cell>
          <cell r="H4" t="str">
            <v>Defensa y Seguridad</v>
          </cell>
          <cell r="I4" t="str">
            <v>CAPITAL HUMANO</v>
          </cell>
          <cell r="J4" t="str">
            <v>Fosyga - Régimen Subsidiado Salud</v>
          </cell>
          <cell r="O4" t="str">
            <v>1. Desarrollo para todos</v>
          </cell>
          <cell r="P4" t="str">
            <v>2.1 Consolidación de la política de seguridad democrática</v>
          </cell>
          <cell r="R4" t="str">
            <v>Acción Social</v>
          </cell>
        </row>
        <row r="5">
          <cell r="A5" t="str">
            <v>ACCIÓN SOCIAL</v>
          </cell>
          <cell r="B5" t="str">
            <v>AEROCIVIL</v>
          </cell>
          <cell r="C5" t="str">
            <v>RENTA ESPECIFICA</v>
          </cell>
          <cell r="D5" t="str">
            <v>LEY</v>
          </cell>
          <cell r="E5" t="str">
            <v>PROPIOS</v>
          </cell>
          <cell r="F5" t="str">
            <v>ADMINISTRACIÓN Y EFICIENCIA DEL SECTOR CULTURAL</v>
          </cell>
          <cell r="H5" t="str">
            <v>Infraestructura Física</v>
          </cell>
          <cell r="I5" t="str">
            <v>CAPITAL SOCIAL</v>
          </cell>
          <cell r="J5" t="str">
            <v xml:space="preserve"> Subsidios de Vivienda Rural</v>
          </cell>
          <cell r="O5" t="str">
            <v>2. Seguridad democrática</v>
          </cell>
          <cell r="P5" t="str">
            <v>2.2 Desplazamiento, DH y reconciliación</v>
          </cell>
          <cell r="R5" t="str">
            <v>Administración General del Estado</v>
          </cell>
        </row>
        <row r="6">
          <cell r="A6" t="str">
            <v>AMBIENTE, VIV. Y DLLO TERR</v>
          </cell>
          <cell r="B6" t="str">
            <v>AGENCIA LOGÍSTICA</v>
          </cell>
          <cell r="C6" t="str">
            <v>CRÉDITO</v>
          </cell>
          <cell r="D6" t="str">
            <v>CRÉDITO</v>
          </cell>
          <cell r="F6" t="str">
            <v xml:space="preserve">ADQUISICIÓN DE EQUIPOS, MATERIALES </v>
          </cell>
          <cell r="H6" t="str">
            <v>Sector Social</v>
          </cell>
          <cell r="I6" t="str">
            <v>CAPITAL FISICO</v>
          </cell>
          <cell r="J6" t="str">
            <v>Adquisición y Reposición de Equipo Operacional</v>
          </cell>
          <cell r="O6" t="str">
            <v>3. Promoción de la equidad</v>
          </cell>
          <cell r="P6" t="str">
            <v>3.1 Red de Pobreza Extrema y Vulnerabilidad</v>
          </cell>
          <cell r="R6" t="str">
            <v>Agropecuario</v>
          </cell>
        </row>
        <row r="7">
          <cell r="A7" t="str">
            <v>AUDITORÍA</v>
          </cell>
          <cell r="B7" t="str">
            <v>ANH</v>
          </cell>
          <cell r="C7" t="str">
            <v>PARAFISCAL</v>
          </cell>
          <cell r="D7" t="str">
            <v>CONTRAPARTIDA</v>
          </cell>
          <cell r="H7" t="str">
            <v>Fortalecimiento Institucional</v>
          </cell>
          <cell r="I7" t="str">
            <v>SEGURIDAD DEMOCRÁTICA</v>
          </cell>
          <cell r="J7" t="str">
            <v>Adquisición, Reposición y Mantenimiento de Equipos</v>
          </cell>
          <cell r="O7" t="str">
            <v>4. Sostenibilidad del crecimiento</v>
          </cell>
          <cell r="P7" t="str">
            <v>3.2 Mercado y relaciones laborales</v>
          </cell>
          <cell r="R7" t="str">
            <v>Comercio y Competitividad</v>
          </cell>
        </row>
        <row r="8">
          <cell r="A8" t="str">
            <v>AUDIENCIA</v>
          </cell>
          <cell r="B8" t="str">
            <v>ANTROPOLOGIA E HISTORIA</v>
          </cell>
          <cell r="C8" t="str">
            <v>DONACION</v>
          </cell>
          <cell r="D8" t="str">
            <v>FONDO ESPECIAL</v>
          </cell>
          <cell r="F8" t="str">
            <v>ADQUISICIÓN DE TERRENOS</v>
          </cell>
          <cell r="I8" t="str">
            <v>FORTALECIMIENTO INSTITUCIONAL</v>
          </cell>
          <cell r="J8" t="str">
            <v>Agro Ingreso Seguro AIS</v>
          </cell>
          <cell r="O8" t="str">
            <v>5. Mejor Estado</v>
          </cell>
          <cell r="P8" t="str">
            <v>3.3 Sistema de Protección Social</v>
          </cell>
          <cell r="R8" t="str">
            <v>Defensa y Seguridad</v>
          </cell>
        </row>
        <row r="9">
          <cell r="A9" t="str">
            <v>COMERCIO, IND. Y TURISMO</v>
          </cell>
          <cell r="B9" t="str">
            <v>ARCHIVO GENERAL</v>
          </cell>
          <cell r="C9" t="str">
            <v>OTROS PROPIOS</v>
          </cell>
          <cell r="D9" t="str">
            <v>FLEXIBLE</v>
          </cell>
          <cell r="F9" t="str">
            <v>ADQUISICIÓN Y ADJUDICACIÓN DE TIERRAS</v>
          </cell>
          <cell r="J9" t="str">
            <v>Agua Potable y Saneamiento Básico</v>
          </cell>
          <cell r="O9" t="str">
            <v>6. Dimensiones transversales del desarrollo</v>
          </cell>
          <cell r="P9" t="str">
            <v>3.4 Banca de oportunidades</v>
          </cell>
          <cell r="R9" t="str">
            <v>Infraestructura</v>
          </cell>
        </row>
        <row r="10">
          <cell r="A10" t="str">
            <v>COMUNICACIONES</v>
          </cell>
          <cell r="B10" t="str">
            <v>ARMADA</v>
          </cell>
          <cell r="C10" t="str">
            <v>NUEVO IMPUESTO</v>
          </cell>
          <cell r="F10" t="str">
            <v>AGUA POTABLE Y SANEAMIENTO BÁSICO</v>
          </cell>
          <cell r="J10" t="str">
            <v>Alianzas Productivas, Pademer, KFW, Transición</v>
          </cell>
          <cell r="O10" t="str">
            <v>7. Cuentas fiscales</v>
          </cell>
          <cell r="P10" t="str">
            <v>3.5 Ciudades amables</v>
          </cell>
          <cell r="R10" t="str">
            <v>Justicia</v>
          </cell>
        </row>
        <row r="11">
          <cell r="A11" t="str">
            <v>CONGRESO</v>
          </cell>
          <cell r="B11" t="str">
            <v>ARTESANIAS DE COLOMBIA S.A.</v>
          </cell>
          <cell r="C11" t="str">
            <v>OTROS NACIÓN</v>
          </cell>
          <cell r="F11" t="str">
            <v>APORTES A UNIVERSIDADES</v>
          </cell>
          <cell r="J11" t="str">
            <v>Ampliación cobertura educación básica y media</v>
          </cell>
          <cell r="P11" t="str">
            <v>3.6 Equidad y desarrollo rural</v>
          </cell>
          <cell r="R11" t="str">
            <v>Social</v>
          </cell>
        </row>
        <row r="12">
          <cell r="A12" t="str">
            <v>CONTRALORÍA</v>
          </cell>
          <cell r="B12" t="str">
            <v xml:space="preserve">AUDITORIA </v>
          </cell>
          <cell r="F12" t="str">
            <v>APOYO A LA GESTIÓN DEL ESTADO</v>
          </cell>
          <cell r="J12" t="str">
            <v>Ampliación cobertura educación superior</v>
          </cell>
          <cell r="P12" t="str">
            <v>3.7 Infraestructura para el desarrollo</v>
          </cell>
        </row>
        <row r="13">
          <cell r="A13" t="str">
            <v>CULTURA</v>
          </cell>
          <cell r="B13" t="str">
            <v>BANCO AGRARIO</v>
          </cell>
          <cell r="F13" t="str">
            <v>APOYO A LA PRODUCCIÓN Y COMERCIALIZACIÓN</v>
          </cell>
          <cell r="J13" t="str">
            <v>Armamento y Material de Guerra</v>
          </cell>
          <cell r="P13" t="str">
            <v>3.8 Otros</v>
          </cell>
        </row>
        <row r="14">
          <cell r="A14" t="str">
            <v>DANE</v>
          </cell>
          <cell r="B14" t="str">
            <v>BIBLIOTECA DE MEDELLIN</v>
          </cell>
          <cell r="F14" t="str">
            <v>APOYO Y FOMENTO A LAS MICRO, PEQUEÑAS Y MEDIANAS EMPRESAS</v>
          </cell>
          <cell r="J14" t="str">
            <v xml:space="preserve">Atención a Desplazados </v>
          </cell>
          <cell r="P14" t="str">
            <v>4.1 Condiciones Macroeconómicas</v>
          </cell>
        </row>
        <row r="15">
          <cell r="A15" t="str">
            <v>DEFENSA</v>
          </cell>
          <cell r="B15" t="str">
            <v>C.D.A.</v>
          </cell>
          <cell r="F15" t="str">
            <v>ASEGURAMIENTO</v>
          </cell>
          <cell r="J15" t="str">
            <v xml:space="preserve">Atención de Emergencias </v>
          </cell>
          <cell r="P15" t="str">
            <v>4.2 Productividad y Competitividad</v>
          </cell>
        </row>
        <row r="16">
          <cell r="A16" t="str">
            <v>DEFENSORÍA</v>
          </cell>
          <cell r="B16" t="str">
            <v>C.S.B.</v>
          </cell>
          <cell r="F16" t="str">
            <v>ASISTENCIA SOCIAL</v>
          </cell>
          <cell r="J16" t="str">
            <v>Banco de las Oportunidades</v>
          </cell>
          <cell r="P16" t="str">
            <v>5.1. Los requisitos del Estado Comunitario</v>
          </cell>
        </row>
        <row r="17">
          <cell r="A17" t="str">
            <v>EDUCACIÓN</v>
          </cell>
          <cell r="B17" t="str">
            <v>CAMARA</v>
          </cell>
          <cell r="F17" t="str">
            <v>ATENCIÓN A VICTIMAS DE LA VIOLENCIA</v>
          </cell>
          <cell r="J17" t="str">
            <v>Calidad educación preescolar básica y media</v>
          </cell>
          <cell r="P17" t="str">
            <v>5.2. Los retos del Estado Comunitario</v>
          </cell>
        </row>
        <row r="18">
          <cell r="B18" t="str">
            <v>CORPOURABA</v>
          </cell>
          <cell r="F18" t="str">
            <v>CONTROL Y VIGILANCIA</v>
          </cell>
          <cell r="J18" t="str">
            <v>Infraestructura Educativa - Ley 21</v>
          </cell>
          <cell r="P18" t="str">
            <v>6.1 Equidad de genero</v>
          </cell>
        </row>
        <row r="19">
          <cell r="P19" t="str">
            <v>6.2 Juventud</v>
          </cell>
        </row>
        <row r="20">
          <cell r="B20" t="str">
            <v>CREG</v>
          </cell>
          <cell r="F20" t="str">
            <v>CREACIÓN ARTÍSTICA Y CULTURAL</v>
          </cell>
          <cell r="J20" t="str">
            <v>Interventoría Regalías</v>
          </cell>
          <cell r="P20" t="str">
            <v>6.3 Grupos etnicos y relaciones interculturales</v>
          </cell>
        </row>
        <row r="21">
          <cell r="B21" t="str">
            <v xml:space="preserve">DANSOCIAL </v>
          </cell>
          <cell r="F21" t="str">
            <v>DIVULGACION Y PROMOCION</v>
          </cell>
          <cell r="J21" t="str">
            <v>Medicina Legal - Sistema Penal Acusatorio</v>
          </cell>
          <cell r="P21" t="str">
            <v>6.4 Dimensión regional</v>
          </cell>
        </row>
        <row r="22">
          <cell r="B22" t="str">
            <v>DEFENSA CIVIL</v>
          </cell>
          <cell r="F22" t="str">
            <v>EFICIENCIA</v>
          </cell>
          <cell r="J22" t="str">
            <v>Mininterior y Justicia - Cárceles</v>
          </cell>
          <cell r="P22" t="str">
            <v>6.5 Gestión ambiental</v>
          </cell>
        </row>
        <row r="23">
          <cell r="B23" t="str">
            <v>DEFENSORIA</v>
          </cell>
          <cell r="F23" t="str">
            <v>ELABORACIÓN DE DOCUMENTO DE IDENTIFICACIÓN CIUDADANO</v>
          </cell>
          <cell r="J23" t="str">
            <v>Obras Hidráulicas de La Mojana</v>
          </cell>
          <cell r="P23" t="str">
            <v>6.6 Ciencia y tecnología</v>
          </cell>
        </row>
        <row r="24">
          <cell r="B24" t="str">
            <v>DIR. GRAL. COMERCIO EXTERIOR</v>
          </cell>
          <cell r="F24" t="str">
            <v>FOMENTO A CADENAS PRODUCTIVAS</v>
          </cell>
          <cell r="J24" t="str">
            <v>Plan Maestro de Información Básica - PLANIB</v>
          </cell>
          <cell r="P24" t="str">
            <v>6.7 Cultura y desarrollo</v>
          </cell>
        </row>
        <row r="25">
          <cell r="B25" t="str">
            <v>DNP</v>
          </cell>
          <cell r="F25" t="str">
            <v>FOMENTO A LA RECREACIÓN Y EL DEPORTE</v>
          </cell>
          <cell r="J25" t="str">
            <v>Plan Nacional de Lecturas y Bibliotecas</v>
          </cell>
          <cell r="P25" t="str">
            <v>6.8 Demografia y desarrollo</v>
          </cell>
        </row>
        <row r="26">
          <cell r="B26" t="str">
            <v>EJERCITO</v>
          </cell>
          <cell r="F26" t="str">
            <v>FOMENTO AL TURISMO</v>
          </cell>
          <cell r="J26" t="str">
            <v xml:space="preserve">Plan Nacional de Música </v>
          </cell>
          <cell r="P26" t="str">
            <v>6.9 Economía solidaria</v>
          </cell>
        </row>
        <row r="27">
          <cell r="P27" t="str">
            <v>6.10 Dimensión internacional</v>
          </cell>
        </row>
        <row r="29">
          <cell r="B29" t="str">
            <v>ESAP</v>
          </cell>
          <cell r="F29" t="str">
            <v>FOMENTO FORESTAL Y SILVICULTURA</v>
          </cell>
          <cell r="J29" t="str">
            <v>Programa 2500 Km</v>
          </cell>
        </row>
        <row r="30">
          <cell r="B30" t="str">
            <v>FONDO CONGRESO-PENSIONES</v>
          </cell>
          <cell r="F30" t="str">
            <v>INFRAESTRUCTURA  FÉRREA POR CONCESIÓN</v>
          </cell>
          <cell r="J30" t="str">
            <v>Resto</v>
          </cell>
        </row>
        <row r="31">
          <cell r="B31" t="str">
            <v>FONDO NAL. REGALIAS</v>
          </cell>
          <cell r="F31" t="str">
            <v>INFRAESTRUCTURA  FLUVIAL Y MARÍTIMA POR CONCESIÓN</v>
          </cell>
          <cell r="J31" t="str">
            <v>Resto</v>
          </cell>
        </row>
        <row r="32">
          <cell r="B32" t="str">
            <v>FONFAC</v>
          </cell>
          <cell r="F32" t="str">
            <v>INFRAESTRUCTURA  VIAL POR CONCESIÓN</v>
          </cell>
          <cell r="J32" t="str">
            <v>Salud Pública - Vacunas</v>
          </cell>
        </row>
        <row r="33">
          <cell r="B33" t="str">
            <v>FONREGISTRADURIA</v>
          </cell>
          <cell r="F33" t="str">
            <v>INFRAESTRUCTURA FLUVIAL Y MARÍTIMA</v>
          </cell>
          <cell r="J33" t="str">
            <v>Sistema Penal Acusatorio (Rama, Fiscalía, Medicina Legal, Defensoría)</v>
          </cell>
        </row>
        <row r="34">
          <cell r="B34" t="str">
            <v>FONRELACIONES</v>
          </cell>
          <cell r="F34" t="str">
            <v>INFRAESTRUCTURA OPERATIVA</v>
          </cell>
          <cell r="J34" t="str">
            <v>SITM</v>
          </cell>
        </row>
        <row r="35">
          <cell r="B35" t="str">
            <v>FONVIVIENDA</v>
          </cell>
          <cell r="F35" t="str">
            <v>INVESTIGACIÓN, ESTUDIOS Y DESARROLLO TECNOLÓGICO</v>
          </cell>
          <cell r="J35" t="str">
            <v>Subsidios Eléctricos y Gas</v>
          </cell>
        </row>
        <row r="36">
          <cell r="B36" t="str">
            <v>FUERZA AEREA</v>
          </cell>
          <cell r="F36" t="str">
            <v>LEVANTAMIENTO DE INFORMACIÓN Y ENCUESTAS</v>
          </cell>
          <cell r="J36" t="str">
            <v>Subsidios Vivienda Urbana</v>
          </cell>
        </row>
        <row r="37">
          <cell r="B37" t="str">
            <v>FUNPUBLICA</v>
          </cell>
          <cell r="F37" t="str">
            <v>MATERIAL DE GUERRA ARMAMENTO Y MUNICIÓN</v>
          </cell>
          <cell r="J37" t="str">
            <v>Titulación, Adquisición y Adjudicación Tierras</v>
          </cell>
        </row>
        <row r="38">
          <cell r="B38" t="str">
            <v>HOSPITAL MILITAR</v>
          </cell>
          <cell r="F38" t="str">
            <v>MEJORAMIENTO Y MANTENIMIENTO DE INFRAESTRUCTURA</v>
          </cell>
          <cell r="J38" t="str">
            <v>Túnel Segundo Centenario (Túnel de la Línea)</v>
          </cell>
        </row>
        <row r="39">
          <cell r="B39" t="str">
            <v>ICA</v>
          </cell>
          <cell r="F39" t="str">
            <v>MEJORAMIENTO Y MANTENIMIENTO INFRAESTRUCTURA AEROPORTUARIA</v>
          </cell>
          <cell r="J39" t="str">
            <v>Turismo</v>
          </cell>
        </row>
        <row r="40">
          <cell r="B40" t="str">
            <v>ICBF</v>
          </cell>
          <cell r="F40" t="str">
            <v>MEJORAMIENTO Y MANTENIMIENTO VIAL</v>
          </cell>
          <cell r="J40" t="str">
            <v>Universidades-Ley 30/93</v>
          </cell>
        </row>
        <row r="41">
          <cell r="B41" t="str">
            <v>ICETEX</v>
          </cell>
          <cell r="F41" t="str">
            <v>ORGANIZACIÓN DE PROCESOS ELECTORALES</v>
          </cell>
        </row>
        <row r="42">
          <cell r="B42" t="str">
            <v>ICFES</v>
          </cell>
          <cell r="F42" t="str">
            <v>OTRAS ESTRATEGIAS</v>
          </cell>
        </row>
        <row r="43">
          <cell r="B43" t="str">
            <v>IDEAM</v>
          </cell>
          <cell r="F43" t="str">
            <v>PENSIONES</v>
          </cell>
        </row>
        <row r="44">
          <cell r="B44" t="str">
            <v>IGAC</v>
          </cell>
          <cell r="F44" t="str">
            <v>POLÍTICA AMBIENTAL</v>
          </cell>
        </row>
        <row r="45">
          <cell r="B45" t="str">
            <v>INCI</v>
          </cell>
          <cell r="F45" t="str">
            <v>POLÍTICA DE VIVIENDA RURAL</v>
          </cell>
        </row>
        <row r="46">
          <cell r="B46" t="str">
            <v>INCO</v>
          </cell>
          <cell r="F46" t="str">
            <v>POLÍTICA DE VIVIENDA Y GESTIÓN URBANA</v>
          </cell>
        </row>
        <row r="47">
          <cell r="B47" t="str">
            <v>INCODER</v>
          </cell>
          <cell r="F47" t="str">
            <v>PREVENCIÓN EN SALUD</v>
          </cell>
        </row>
        <row r="48">
          <cell r="B48" t="str">
            <v>INGEOMINAS</v>
          </cell>
          <cell r="F48" t="str">
            <v>PREVENCIÓN, MITIGACIÓN, ATENCIÓN DE DESASTRES</v>
          </cell>
        </row>
        <row r="49">
          <cell r="B49" t="str">
            <v>INPEC</v>
          </cell>
          <cell r="F49" t="str">
            <v>PROGRAMAS ESPECIALES</v>
          </cell>
        </row>
        <row r="50">
          <cell r="B50" t="str">
            <v>INS</v>
          </cell>
          <cell r="F50" t="str">
            <v>PROMOCIÓN DE LA INVESTIGACIÓN</v>
          </cell>
        </row>
        <row r="51">
          <cell r="B51" t="str">
            <v>INSOR</v>
          </cell>
          <cell r="F51" t="str">
            <v>PROMOCIÓN Y DEFENSA DE LOS DERECHOS HUMANOS</v>
          </cell>
        </row>
        <row r="52">
          <cell r="B52" t="str">
            <v>INST. CANCEROLOGIA</v>
          </cell>
          <cell r="F52" t="str">
            <v>PROTECCIÓN Y BIENESTAR SOCIAL</v>
          </cell>
        </row>
        <row r="53">
          <cell r="B53" t="str">
            <v>INST. DEL CESAR</v>
          </cell>
          <cell r="F53" t="str">
            <v>PROTECCION Y PROMOCIÓN LABORAL</v>
          </cell>
        </row>
        <row r="54">
          <cell r="B54" t="str">
            <v>INSTITUTO ESTUDIOS MINPUBLICO</v>
          </cell>
          <cell r="F54" t="str">
            <v>REESTRUCTURACIÓN DE HOSPITALES</v>
          </cell>
        </row>
        <row r="55">
          <cell r="B55" t="str">
            <v>INVIAS</v>
          </cell>
          <cell r="F55" t="str">
            <v>RED DE COLOMBIANOS EN EL EXTERIOR</v>
          </cell>
        </row>
        <row r="56">
          <cell r="B56" t="str">
            <v>INVIMA</v>
          </cell>
          <cell r="F56" t="str">
            <v>RED PÚBLICA HOSPITALARIA</v>
          </cell>
        </row>
        <row r="57">
          <cell r="B57" t="str">
            <v>IPSE</v>
          </cell>
          <cell r="F57" t="str">
            <v>REGALÍAS</v>
          </cell>
        </row>
        <row r="58">
          <cell r="B58" t="str">
            <v>ITSA</v>
          </cell>
          <cell r="F58" t="str">
            <v>REGULACIÓN, CONTROL Y VIGILANCIA</v>
          </cell>
        </row>
        <row r="59">
          <cell r="B59" t="str">
            <v>MEDICINA LEGAL</v>
          </cell>
          <cell r="F59" t="str">
            <v>SALUD PÚBLICA</v>
          </cell>
        </row>
        <row r="60">
          <cell r="B60" t="str">
            <v>MINAGRICULTURA</v>
          </cell>
          <cell r="F60" t="str">
            <v>SANIDAD AGROPECUARIA</v>
          </cell>
        </row>
        <row r="61">
          <cell r="B61" t="str">
            <v>MINAMBIENTE</v>
          </cell>
          <cell r="F61" t="str">
            <v>SEGURIDAD SISTEMAS DE TRANSPORTE</v>
          </cell>
        </row>
        <row r="62">
          <cell r="B62" t="str">
            <v>MINCOMERCIO</v>
          </cell>
          <cell r="F62" t="str">
            <v>SERVICIOS INTEGRALES DE SALUD</v>
          </cell>
        </row>
        <row r="63">
          <cell r="B63" t="str">
            <v xml:space="preserve">MINCULTURA </v>
          </cell>
          <cell r="F63" t="str">
            <v>SISTEMAS DE INFORMACIÓN</v>
          </cell>
        </row>
        <row r="64">
          <cell r="B64" t="str">
            <v>MINDEFENSA</v>
          </cell>
          <cell r="F64" t="str">
            <v>SUBSIDIOS</v>
          </cell>
        </row>
        <row r="65">
          <cell r="B65" t="str">
            <v>MINEDUCACION</v>
          </cell>
          <cell r="F65" t="str">
            <v>TELECOMUNICACIONES SOCIALES</v>
          </cell>
        </row>
        <row r="66">
          <cell r="B66" t="str">
            <v>MINHACIENDA</v>
          </cell>
          <cell r="F66" t="str">
            <v>TRANSFERENCIAS</v>
          </cell>
        </row>
        <row r="67">
          <cell r="B67" t="str">
            <v>MININTERIOR</v>
          </cell>
          <cell r="F67" t="str">
            <v>ZONAS CONECTADAS</v>
          </cell>
        </row>
        <row r="68">
          <cell r="B68" t="str">
            <v xml:space="preserve">MINMINAS </v>
          </cell>
          <cell r="F68" t="str">
            <v>ZONAS NO CONECTADAS</v>
          </cell>
        </row>
        <row r="69">
          <cell r="B69" t="str">
            <v>MINPROTECCIÓN</v>
          </cell>
        </row>
        <row r="70">
          <cell r="B70" t="str">
            <v xml:space="preserve">MINPUBLICO </v>
          </cell>
        </row>
        <row r="71">
          <cell r="B71" t="str">
            <v>MINTRANSPORTE</v>
          </cell>
        </row>
        <row r="72">
          <cell r="B72" t="str">
            <v>NASA KI WE</v>
          </cell>
        </row>
        <row r="73">
          <cell r="B73" t="str">
            <v>OTRAS ENTIDADES DEL SECTOR</v>
          </cell>
        </row>
        <row r="74">
          <cell r="B74" t="str">
            <v>PARQUES NALES NATURALES</v>
          </cell>
        </row>
        <row r="75">
          <cell r="B75" t="str">
            <v>PASCUAL BRAVO</v>
          </cell>
        </row>
        <row r="76">
          <cell r="B76" t="str">
            <v>POLICIA NACIONAL (SALUD)</v>
          </cell>
        </row>
        <row r="77">
          <cell r="B77" t="str">
            <v xml:space="preserve">POLICIA NACIONAL  </v>
          </cell>
        </row>
        <row r="78">
          <cell r="B78" t="str">
            <v>PRESIDENCIA</v>
          </cell>
        </row>
        <row r="79">
          <cell r="B79" t="str">
            <v xml:space="preserve">REGISTRADURIA </v>
          </cell>
        </row>
        <row r="80">
          <cell r="B80" t="str">
            <v>SALUD - FFMM</v>
          </cell>
        </row>
        <row r="81">
          <cell r="B81" t="str">
            <v>SANATORIO AGUA DE DIOS</v>
          </cell>
        </row>
        <row r="82">
          <cell r="B82" t="str">
            <v>SENA</v>
          </cell>
        </row>
        <row r="83">
          <cell r="B83" t="str">
            <v xml:space="preserve">SENADO </v>
          </cell>
        </row>
        <row r="84">
          <cell r="B84" t="str">
            <v>SUPERBANCARIA</v>
          </cell>
        </row>
        <row r="85">
          <cell r="B85" t="str">
            <v>SUPERINDUSTRIA Y COMERCIO</v>
          </cell>
        </row>
        <row r="86">
          <cell r="B86" t="str">
            <v>SUPERFINANCIERA</v>
          </cell>
        </row>
        <row r="87">
          <cell r="B87" t="str">
            <v>SUPERNOTARIADO</v>
          </cell>
        </row>
        <row r="88">
          <cell r="B88" t="str">
            <v>SUPERSALUD</v>
          </cell>
        </row>
        <row r="89">
          <cell r="B89" t="str">
            <v>SUPERSERVIPUBLICOS</v>
          </cell>
        </row>
        <row r="90">
          <cell r="B90" t="str">
            <v>SUPERSOCIEDADES</v>
          </cell>
        </row>
        <row r="91">
          <cell r="B91" t="str">
            <v>SUPERSOLIDARIA</v>
          </cell>
        </row>
        <row r="92">
          <cell r="B92" t="str">
            <v>SUPERSUBSIDIO</v>
          </cell>
        </row>
        <row r="93">
          <cell r="B93" t="str">
            <v>TECNICO CENTRAL</v>
          </cell>
        </row>
        <row r="94">
          <cell r="B94" t="str">
            <v>UAE - DIAN</v>
          </cell>
        </row>
        <row r="95">
          <cell r="B95" t="str">
            <v>UAE AGUA POTABLE SANEAMIENTO</v>
          </cell>
        </row>
        <row r="96">
          <cell r="B96" t="str">
            <v>UNAD</v>
          </cell>
        </row>
        <row r="97">
          <cell r="B97" t="str">
            <v>UPME</v>
          </cell>
        </row>
      </sheetData>
      <sheetData sheetId="1"/>
      <sheetData sheetId="2"/>
      <sheetData sheetId="3" refreshError="1"/>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de Inversión 2016"/>
      <sheetName val="Hoja2"/>
    </sheetNames>
    <sheetDataSet>
      <sheetData sheetId="0"/>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Cronograma de Inversión 2016"/>
      <sheetName val="Plan de Acción 2016"/>
    </sheetNames>
    <sheetDataSet>
      <sheetData sheetId="0" refreshError="1"/>
      <sheetData sheetId="1" refreshError="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de Inversión 2016"/>
      <sheetName val="Hoja2"/>
    </sheetNames>
    <sheetDataSet>
      <sheetData sheetId="0"/>
      <sheetData sheetId="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Supuestos"/>
      <sheetName val="Basico"/>
      <sheetName val="Solicitudes Filtradas"/>
      <sheetName val="OBLIGACIONES"/>
      <sheetName val="TRASLADOS Y MODIFICACIONES"/>
      <sheetName val="EJEC REGIONAL"/>
      <sheetName val="RESERVA"/>
      <sheetName val="resumen"/>
      <sheetName val="resumen general"/>
      <sheetName val="resumen %"/>
      <sheetName val="x programas presup"/>
      <sheetName val="x programas"/>
      <sheetName val="por areas"/>
      <sheetName val="X PROGRAMA DNP"/>
      <sheetName val="ejec mensual"/>
      <sheetName val="obligaciones mensual"/>
      <sheetName val="PARA PUBLICAR"/>
      <sheetName val="TECHOS"/>
      <sheetName val="Recorte"/>
    </sheetNames>
    <sheetDataSet>
      <sheetData sheetId="0" refreshError="1">
        <row r="4">
          <cell r="B4" t="str">
            <v>ACCION SOCIAL</v>
          </cell>
          <cell r="C4" t="str">
            <v>FONDO ESPECIAL</v>
          </cell>
          <cell r="D4" t="str">
            <v>VIGENCIA FUTURA</v>
          </cell>
          <cell r="E4" t="str">
            <v>NACIÓN</v>
          </cell>
        </row>
        <row r="5">
          <cell r="B5" t="str">
            <v>AEROCIVIL</v>
          </cell>
          <cell r="C5" t="str">
            <v>RENTA ESPECIFICA</v>
          </cell>
          <cell r="D5" t="str">
            <v>LEY</v>
          </cell>
          <cell r="E5" t="str">
            <v>PROPIOS</v>
          </cell>
        </row>
        <row r="6">
          <cell r="B6" t="str">
            <v>AGENCIA LOGÍSTICA</v>
          </cell>
          <cell r="C6" t="str">
            <v>CRÉDITO</v>
          </cell>
          <cell r="D6" t="str">
            <v>CRÉDITO</v>
          </cell>
        </row>
        <row r="7">
          <cell r="B7" t="str">
            <v>ANH</v>
          </cell>
          <cell r="C7" t="str">
            <v>PARAFISCAL</v>
          </cell>
          <cell r="D7" t="str">
            <v>CONTRAPARTIDA</v>
          </cell>
        </row>
        <row r="8">
          <cell r="B8" t="str">
            <v>ANTROPOLOGIA E HISTORIA</v>
          </cell>
          <cell r="C8" t="str">
            <v>DONACION</v>
          </cell>
          <cell r="D8" t="str">
            <v>FONDO ESPECIAL</v>
          </cell>
        </row>
        <row r="9">
          <cell r="B9" t="str">
            <v>ARCHIVO GENERAL</v>
          </cell>
          <cell r="C9" t="str">
            <v>OTROS PROPIOS</v>
          </cell>
          <cell r="D9" t="str">
            <v>FLEXIBLE</v>
          </cell>
        </row>
        <row r="10">
          <cell r="B10" t="str">
            <v>ARMADA</v>
          </cell>
          <cell r="C10" t="str">
            <v>NUEVO IMPUESTO</v>
          </cell>
        </row>
        <row r="11">
          <cell r="B11" t="str">
            <v>ARTESANIAS DE COLOMBIA S.A.</v>
          </cell>
          <cell r="C11" t="str">
            <v>OTROS NACIÓN</v>
          </cell>
        </row>
        <row r="12">
          <cell r="B12" t="str">
            <v xml:space="preserve">AUDITORIA </v>
          </cell>
        </row>
        <row r="13">
          <cell r="B13" t="str">
            <v>BANCO AGRARIO</v>
          </cell>
        </row>
        <row r="14">
          <cell r="B14" t="str">
            <v>BIBLIOTECA DE MEDELLIN</v>
          </cell>
        </row>
        <row r="15">
          <cell r="B15" t="str">
            <v>C.D.A.</v>
          </cell>
        </row>
        <row r="16">
          <cell r="B16" t="str">
            <v>C.S.B.</v>
          </cell>
        </row>
        <row r="17">
          <cell r="B17" t="str">
            <v>CAMARA</v>
          </cell>
        </row>
        <row r="18">
          <cell r="B18" t="str">
            <v>CORPOURABA</v>
          </cell>
        </row>
        <row r="19">
          <cell r="B19" t="str">
            <v xml:space="preserve">DANSOCIAL </v>
          </cell>
        </row>
        <row r="20">
          <cell r="B20" t="str">
            <v>CREG</v>
          </cell>
        </row>
        <row r="21">
          <cell r="B21" t="str">
            <v xml:space="preserve">DANSOCIAL </v>
          </cell>
        </row>
        <row r="22">
          <cell r="B22" t="str">
            <v>DEFENSA CIVIL</v>
          </cell>
        </row>
        <row r="23">
          <cell r="B23" t="str">
            <v>DEFENSORIA</v>
          </cell>
        </row>
        <row r="24">
          <cell r="B24" t="str">
            <v>DIR. GRAL. COMERCIO EXTERIOR</v>
          </cell>
        </row>
        <row r="25">
          <cell r="B25" t="str">
            <v>DNP</v>
          </cell>
        </row>
        <row r="26">
          <cell r="B26" t="str">
            <v>EJERCITO</v>
          </cell>
        </row>
        <row r="27">
          <cell r="B27" t="str">
            <v>FONDO NAL. REGALIAS</v>
          </cell>
        </row>
        <row r="28">
          <cell r="B28" t="str">
            <v>FONFAC</v>
          </cell>
        </row>
        <row r="29">
          <cell r="B29" t="str">
            <v>ESAP</v>
          </cell>
        </row>
        <row r="30">
          <cell r="B30" t="str">
            <v>FONDO CONGRESO-PENSIONES</v>
          </cell>
        </row>
        <row r="31">
          <cell r="B31" t="str">
            <v>FONDO NAL. REGALIAS</v>
          </cell>
        </row>
        <row r="32">
          <cell r="B32" t="str">
            <v>FONFAC</v>
          </cell>
        </row>
        <row r="33">
          <cell r="B33" t="str">
            <v>FONREGISTRADURIA</v>
          </cell>
        </row>
        <row r="34">
          <cell r="B34" t="str">
            <v>FONRELACIONES</v>
          </cell>
        </row>
        <row r="35">
          <cell r="B35" t="str">
            <v>FONVIVIENDA</v>
          </cell>
        </row>
        <row r="36">
          <cell r="B36" t="str">
            <v>FUERZA AEREA</v>
          </cell>
        </row>
        <row r="37">
          <cell r="B37" t="str">
            <v>FUNPUBLICA</v>
          </cell>
        </row>
        <row r="38">
          <cell r="B38" t="str">
            <v>HOSPITAL MILITAR</v>
          </cell>
        </row>
        <row r="39">
          <cell r="B39" t="str">
            <v>ICA</v>
          </cell>
        </row>
        <row r="40">
          <cell r="B40" t="str">
            <v>ICBF</v>
          </cell>
        </row>
        <row r="41">
          <cell r="B41" t="str">
            <v>ICETEX</v>
          </cell>
        </row>
        <row r="42">
          <cell r="B42" t="str">
            <v>ICFES</v>
          </cell>
        </row>
        <row r="43">
          <cell r="B43" t="str">
            <v>IDEAM</v>
          </cell>
        </row>
        <row r="44">
          <cell r="B44" t="str">
            <v>IGAC</v>
          </cell>
        </row>
        <row r="45">
          <cell r="B45" t="str">
            <v>INCI</v>
          </cell>
        </row>
        <row r="46">
          <cell r="B46" t="str">
            <v>INCO</v>
          </cell>
        </row>
        <row r="47">
          <cell r="B47" t="str">
            <v>INCODER</v>
          </cell>
        </row>
        <row r="48">
          <cell r="B48" t="str">
            <v>INGEOMINAS</v>
          </cell>
        </row>
        <row r="49">
          <cell r="B49" t="str">
            <v>INPEC</v>
          </cell>
        </row>
        <row r="50">
          <cell r="B50" t="str">
            <v>INS</v>
          </cell>
        </row>
        <row r="51">
          <cell r="B51" t="str">
            <v>INSOR</v>
          </cell>
        </row>
        <row r="52">
          <cell r="B52" t="str">
            <v>INST. CANCEROLOGIA</v>
          </cell>
        </row>
        <row r="53">
          <cell r="B53" t="str">
            <v>INST. DEL CESAR</v>
          </cell>
        </row>
        <row r="54">
          <cell r="B54" t="str">
            <v>INSTITUTO ESTUDIOS MINPUBLICO</v>
          </cell>
        </row>
        <row r="55">
          <cell r="B55" t="str">
            <v>INVIAS</v>
          </cell>
        </row>
        <row r="56">
          <cell r="B56" t="str">
            <v>INVIMA</v>
          </cell>
        </row>
        <row r="57">
          <cell r="B57" t="str">
            <v>IPSE</v>
          </cell>
        </row>
        <row r="58">
          <cell r="B58" t="str">
            <v>ITSA</v>
          </cell>
        </row>
        <row r="59">
          <cell r="B59" t="str">
            <v>MEDICINA LEGAL</v>
          </cell>
        </row>
        <row r="60">
          <cell r="B60" t="str">
            <v>MINAGRICULTURA</v>
          </cell>
        </row>
        <row r="61">
          <cell r="B61" t="str">
            <v>MINAMBIENTE</v>
          </cell>
        </row>
        <row r="62">
          <cell r="B62" t="str">
            <v>MINCOMERCIO</v>
          </cell>
        </row>
        <row r="63">
          <cell r="B63" t="str">
            <v xml:space="preserve">MINCULTURA </v>
          </cell>
        </row>
        <row r="64">
          <cell r="B64" t="str">
            <v>MINDEFENSA</v>
          </cell>
        </row>
        <row r="65">
          <cell r="B65" t="str">
            <v>MINEDUCACION</v>
          </cell>
        </row>
        <row r="66">
          <cell r="B66" t="str">
            <v>MINHACIENDA</v>
          </cell>
        </row>
        <row r="67">
          <cell r="B67" t="str">
            <v>MININTERIOR</v>
          </cell>
        </row>
        <row r="68">
          <cell r="B68" t="str">
            <v xml:space="preserve">MINMINAS </v>
          </cell>
        </row>
        <row r="69">
          <cell r="B69" t="str">
            <v>MINPROTECCIÓN</v>
          </cell>
        </row>
        <row r="70">
          <cell r="B70" t="str">
            <v xml:space="preserve">MINPUBLICO </v>
          </cell>
        </row>
        <row r="71">
          <cell r="B71" t="str">
            <v>MINTRANSPORTE</v>
          </cell>
        </row>
        <row r="72">
          <cell r="B72" t="str">
            <v>NASA KI WE</v>
          </cell>
        </row>
        <row r="73">
          <cell r="B73" t="str">
            <v>OTRAS ENTIDADES DEL SECTOR</v>
          </cell>
        </row>
        <row r="74">
          <cell r="B74" t="str">
            <v>PARQUES NALES NATURALES</v>
          </cell>
        </row>
        <row r="75">
          <cell r="B75" t="str">
            <v>PASCUAL BRAVO</v>
          </cell>
        </row>
        <row r="76">
          <cell r="B76" t="str">
            <v>POLICIA NACIONAL (SALUD)</v>
          </cell>
        </row>
        <row r="77">
          <cell r="B77" t="str">
            <v xml:space="preserve">POLICIA NACIONAL  </v>
          </cell>
        </row>
        <row r="78">
          <cell r="B78" t="str">
            <v>PRESIDENCIA</v>
          </cell>
        </row>
        <row r="79">
          <cell r="B79" t="str">
            <v xml:space="preserve">REGISTRADURIA </v>
          </cell>
        </row>
        <row r="80">
          <cell r="B80" t="str">
            <v>SALUD - FFMM</v>
          </cell>
        </row>
        <row r="81">
          <cell r="B81" t="str">
            <v>SANATORIO AGUA DE DIOS</v>
          </cell>
        </row>
        <row r="82">
          <cell r="B82" t="str">
            <v>SENA</v>
          </cell>
        </row>
        <row r="83">
          <cell r="B83" t="str">
            <v xml:space="preserve">SENADO </v>
          </cell>
        </row>
        <row r="84">
          <cell r="B84" t="str">
            <v>SUPERBANCARIA</v>
          </cell>
        </row>
        <row r="85">
          <cell r="B85" t="str">
            <v>SUPERINDUSTRIA Y COMERCIO</v>
          </cell>
        </row>
        <row r="86">
          <cell r="B86" t="str">
            <v>SUPERFINANCIERA</v>
          </cell>
        </row>
        <row r="87">
          <cell r="B87" t="str">
            <v>SUPERNOTARIADO</v>
          </cell>
        </row>
        <row r="88">
          <cell r="B88" t="str">
            <v>SUPERSALUD</v>
          </cell>
        </row>
        <row r="89">
          <cell r="B89" t="str">
            <v>SUPERSERVIPUBLICOS</v>
          </cell>
        </row>
        <row r="90">
          <cell r="B90" t="str">
            <v>SUPERSOCIEDADES</v>
          </cell>
        </row>
        <row r="91">
          <cell r="B91" t="str">
            <v>SUPERSOLIDARIA</v>
          </cell>
        </row>
        <row r="92">
          <cell r="B92" t="str">
            <v>SUPERSUBSIDIO</v>
          </cell>
        </row>
        <row r="93">
          <cell r="B93" t="str">
            <v>TECNICO CENTRAL</v>
          </cell>
        </row>
        <row r="94">
          <cell r="B94" t="str">
            <v>UAE - DIAN</v>
          </cell>
        </row>
        <row r="95">
          <cell r="B95" t="str">
            <v>UAE AGUA POTABLE SANEAMIENTO</v>
          </cell>
        </row>
        <row r="96">
          <cell r="B96" t="str">
            <v>UNAD</v>
          </cell>
        </row>
        <row r="97">
          <cell r="B97" t="str">
            <v>UPME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MGMP"/>
      <sheetName val="CONSOLIDADO"/>
      <sheetName val="Prog y Sub MGMP"/>
    </sheetNames>
    <sheetDataSet>
      <sheetData sheetId="0"/>
      <sheetData sheetId="1"/>
      <sheetData sheetId="2">
        <row r="2">
          <cell r="B2" t="str">
            <v>Construcción Infraestructura Aeroportuaria</v>
          </cell>
          <cell r="C2" t="str">
            <v>Adecuación Infra Portuaria - Contraprestaciones Portuarias</v>
          </cell>
        </row>
        <row r="3">
          <cell r="B3" t="str">
            <v>Construcción Infraestructura Red Principal</v>
          </cell>
          <cell r="C3" t="str">
            <v>Adecuación Red Fluvial Nacional Y Rehabilitación De Muelles</v>
          </cell>
        </row>
        <row r="4">
          <cell r="B4" t="str">
            <v>Construcción Infraestructura Red Terciaria y Secundaria</v>
          </cell>
          <cell r="C4" t="str">
            <v>Adquisición Mantenimiento Vehículos y control de Inversiones para Supervisión</v>
          </cell>
        </row>
        <row r="5">
          <cell r="B5" t="str">
            <v>Construcción Red Férrea</v>
          </cell>
          <cell r="C5" t="str">
            <v>Adquisición terrenos para Construcción Infraestructura Aeroportuaria</v>
          </cell>
        </row>
        <row r="6">
          <cell r="B6" t="str">
            <v>Construcción, Mejoramiento y Mantenimiento Férreo  - Concesiones</v>
          </cell>
          <cell r="C6" t="str">
            <v>Aeropuertos Comunitarios</v>
          </cell>
        </row>
        <row r="7">
          <cell r="B7" t="str">
            <v>Construcción, Mejoramiento y Mantenimiento Vial  - Concesiones</v>
          </cell>
          <cell r="C7" t="str">
            <v>Alo</v>
          </cell>
        </row>
        <row r="8">
          <cell r="B8" t="str">
            <v>Estudios y Apoyo Técnico</v>
          </cell>
          <cell r="C8" t="str">
            <v>Apoyo Cormagdalena</v>
          </cell>
        </row>
        <row r="9">
          <cell r="B9" t="str">
            <v>Fortalecimiento Institucional</v>
          </cell>
          <cell r="C9" t="str">
            <v>Apoyo y Gestion Institucional</v>
          </cell>
        </row>
        <row r="10">
          <cell r="B10" t="str">
            <v>Mantenimiento y Mejoramiento Infraestructura Red Principal</v>
          </cell>
          <cell r="C10" t="str">
            <v>Asistencia Técnica Crédito Municipios</v>
          </cell>
        </row>
        <row r="11">
          <cell r="B11" t="str">
            <v>Mantenimiento y Mejoramiento Infraestructura Red Terciaria y Secundaria</v>
          </cell>
          <cell r="C11" t="str">
            <v>Asistencia Técnica Stms</v>
          </cell>
        </row>
        <row r="12">
          <cell r="B12" t="str">
            <v>Mantenimiento y Mejoramiento Red Férrea</v>
          </cell>
          <cell r="C12" t="str">
            <v>Briceño - Tunja - Sogamoso</v>
          </cell>
        </row>
        <row r="13">
          <cell r="B13" t="str">
            <v>Mejoramiento y Mantenimiento Infraestructura Aeroportuaria</v>
          </cell>
          <cell r="C13" t="str">
            <v>Briceño - Tunja - Sogamoso (Contrato Inicial)</v>
          </cell>
        </row>
        <row r="14">
          <cell r="B14" t="str">
            <v>Mejoramiento y Mantenimiento Red Fluvial</v>
          </cell>
          <cell r="C14" t="str">
            <v>Calle De Rodaje Y Conexiones Primera Etapa Aeropuerto El Dorado</v>
          </cell>
        </row>
        <row r="15">
          <cell r="B15" t="str">
            <v>Seguridad Aérea y Aeroportuaria</v>
          </cell>
          <cell r="C15" t="str">
            <v>Capacitación y asistencia técnica a funcionarios del Estado</v>
          </cell>
        </row>
        <row r="16">
          <cell r="B16" t="str">
            <v>Seguridad y Señalización Vial</v>
          </cell>
          <cell r="C16" t="str">
            <v>Concesiones Tercera Generación</v>
          </cell>
        </row>
        <row r="17">
          <cell r="C17" t="str">
            <v>Conservación A Través De Microempresas Y Administradores Viales</v>
          </cell>
        </row>
        <row r="18">
          <cell r="C18" t="str">
            <v>Construcción  Rehabilitación Puentes Red Terciaria</v>
          </cell>
        </row>
        <row r="19">
          <cell r="C19" t="str">
            <v>Construcción de la Variante de Caldas - Ancon Sur</v>
          </cell>
        </row>
        <row r="20">
          <cell r="C20" t="str">
            <v>Construcción Infraestructura Aeroportuaria</v>
          </cell>
        </row>
        <row r="21">
          <cell r="C21" t="str">
            <v xml:space="preserve">Construcción Puentes Red Troncal </v>
          </cell>
        </row>
        <row r="22">
          <cell r="C22" t="str">
            <v>Corredores De Mantenimiento Integral</v>
          </cell>
        </row>
        <row r="23">
          <cell r="C23" t="str">
            <v>Doble calzada Bucaramanga - Cúcuta</v>
          </cell>
        </row>
        <row r="24">
          <cell r="C24" t="str">
            <v>Emergencias</v>
          </cell>
        </row>
        <row r="25">
          <cell r="C25" t="str">
            <v xml:space="preserve">Estudio Diseño obras de Protección Golfo de Morrosquillo </v>
          </cell>
        </row>
        <row r="26">
          <cell r="C26" t="str">
            <v>Estudios Estructuración Concesiones</v>
          </cell>
        </row>
        <row r="27">
          <cell r="C27" t="str">
            <v>Estudios Levantamiento De Información Vial Y Gestión Predial Invias</v>
          </cell>
        </row>
        <row r="28">
          <cell r="C28" t="str">
            <v>Infraestructura Administrativa</v>
          </cell>
        </row>
        <row r="29">
          <cell r="C29" t="str">
            <v>Intercambiador de Acevedo</v>
          </cell>
        </row>
        <row r="30">
          <cell r="C30" t="str">
            <v>Investigaciones y estudios</v>
          </cell>
        </row>
        <row r="31">
          <cell r="C31" t="str">
            <v>Las Animas - Nuqui</v>
          </cell>
        </row>
        <row r="32">
          <cell r="C32" t="str">
            <v>Mantenimiento Infraestructura Aeroportuaria</v>
          </cell>
        </row>
        <row r="33">
          <cell r="C33" t="str">
            <v xml:space="preserve">Mantenimiento Vial </v>
          </cell>
        </row>
        <row r="34">
          <cell r="C34" t="str">
            <v>Mantenimiento Vial - Fondo Gasolina</v>
          </cell>
        </row>
        <row r="35">
          <cell r="C35" t="str">
            <v>Mejoramiento de la Vía Simón Bolívar - Anchicayà</v>
          </cell>
        </row>
        <row r="36">
          <cell r="C36" t="str">
            <v>Mejoramiento Red vial Departamental, Municipal y Competitividad</v>
          </cell>
        </row>
        <row r="37">
          <cell r="C37" t="str">
            <v>Mejoramiento Tumaco - Pasto - Mocoa (incluye variante San Francisco)</v>
          </cell>
        </row>
        <row r="38">
          <cell r="C38" t="str">
            <v>Mejoramiento vías Departamentales</v>
          </cell>
        </row>
        <row r="39">
          <cell r="C39" t="str">
            <v>Navegabilidad Río Meta</v>
          </cell>
        </row>
        <row r="40">
          <cell r="C40" t="str">
            <v>Obras Complementarias</v>
          </cell>
        </row>
        <row r="41">
          <cell r="C41" t="str">
            <v>Obras Hidráulicas De La Mojana</v>
          </cell>
        </row>
        <row r="42">
          <cell r="C42" t="str">
            <v>Plan de Repavimentación vial</v>
          </cell>
        </row>
        <row r="43">
          <cell r="C43" t="str">
            <v>Programa 2500 Km</v>
          </cell>
        </row>
        <row r="44">
          <cell r="C44" t="str">
            <v>Red Terciaria</v>
          </cell>
        </row>
        <row r="45">
          <cell r="C45" t="str">
            <v xml:space="preserve">Rehabilitación De Vías Férreas </v>
          </cell>
        </row>
        <row r="46">
          <cell r="C46" t="str">
            <v>Rehabilitación De Vías Férreas - Concesiones</v>
          </cell>
        </row>
        <row r="47">
          <cell r="C47" t="str">
            <v xml:space="preserve">Rehabilitación Puentes Red Troncal </v>
          </cell>
        </row>
        <row r="48">
          <cell r="C48" t="str">
            <v xml:space="preserve">Rumichaca - Pasto </v>
          </cell>
        </row>
        <row r="49">
          <cell r="C49" t="str">
            <v>Segundo Túnel II CENTENARIO</v>
          </cell>
        </row>
        <row r="50">
          <cell r="C50" t="str">
            <v>Seguridad Aérea</v>
          </cell>
        </row>
        <row r="51">
          <cell r="C51" t="str">
            <v>Seguridad Aeroportuaria</v>
          </cell>
        </row>
        <row r="52">
          <cell r="C52" t="str">
            <v>Seguridad Vial</v>
          </cell>
        </row>
        <row r="53">
          <cell r="C53" t="str">
            <v>Señalización vial</v>
          </cell>
        </row>
        <row r="54">
          <cell r="C54" t="str">
            <v>Sistemas de información</v>
          </cell>
        </row>
        <row r="55">
          <cell r="C55" t="str">
            <v>Túnel II CENTENARIO Primera Etapa</v>
          </cell>
        </row>
        <row r="56">
          <cell r="C56" t="str">
            <v>Variante de Santa Marta</v>
          </cell>
        </row>
        <row r="57">
          <cell r="C57" t="str">
            <v>Vía Bogota - Girardot</v>
          </cell>
        </row>
        <row r="58">
          <cell r="C58" t="str">
            <v>Vía Buga - Buenaventura</v>
          </cell>
        </row>
        <row r="59">
          <cell r="C59" t="str">
            <v>Vías para la Competitividad</v>
          </cell>
        </row>
        <row r="60">
          <cell r="C60" t="str">
            <v>Vias para la Competitividad</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3_PND"/>
      <sheetName val="Graf2003"/>
      <sheetName val="2003_PRS"/>
      <sheetName val="grf_PRS_2003"/>
      <sheetName val="2003_PRE"/>
      <sheetName val="Graf_PRE_2003"/>
      <sheetName val="2003_SEGUR"/>
      <sheetName val="graf_SEG_2003"/>
      <sheetName val="2003_RENOV"/>
      <sheetName val="graf_RENOV_2003"/>
      <sheetName val="2004_PND"/>
      <sheetName val="Graf2004"/>
      <sheetName val="2004_PRS"/>
      <sheetName val="graf_PRS_2004"/>
      <sheetName val="2004_PRE"/>
      <sheetName val="graf_PRE_2004"/>
      <sheetName val="2004_SEGUR"/>
      <sheetName val="graf_SEG_2004"/>
      <sheetName val="2004_RENOV"/>
      <sheetName val="graf_2004_RENOV"/>
      <sheetName val="Indice_Co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6">
          <cell r="D6" t="str">
            <v>01</v>
          </cell>
          <cell r="E6" t="str">
            <v>I.   BRINDAR SEGURIDAD DEMOCRATICA</v>
          </cell>
        </row>
        <row r="7">
          <cell r="D7" t="str">
            <v>0101</v>
          </cell>
          <cell r="E7" t="str">
            <v xml:space="preserve">      1.  Control del territorio y defensa de la soberanía nacional</v>
          </cell>
        </row>
        <row r="8">
          <cell r="D8" t="str">
            <v>010101</v>
          </cell>
          <cell r="E8" t="str">
            <v xml:space="preserve">            a. Fortalecimiento de la Fuerza Pública y de la capacidad disuasiva</v>
          </cell>
        </row>
        <row r="9">
          <cell r="D9" t="str">
            <v>010102</v>
          </cell>
          <cell r="E9" t="str">
            <v xml:space="preserve">            b. Promoción de la cooperación ciudadana</v>
          </cell>
        </row>
        <row r="10">
          <cell r="D10" t="str">
            <v>010103</v>
          </cell>
          <cell r="E10" t="str">
            <v xml:space="preserve">            c. Protección a la infraestructura económica </v>
          </cell>
        </row>
        <row r="11">
          <cell r="D11" t="str">
            <v>010104</v>
          </cell>
          <cell r="E11" t="str">
            <v xml:space="preserve">            d. Seguridad urbana </v>
          </cell>
        </row>
        <row r="12">
          <cell r="D12" t="str">
            <v>010105</v>
          </cell>
          <cell r="E12" t="str">
            <v xml:space="preserve">            e. Implementación del Programa de seguridad vial</v>
          </cell>
        </row>
        <row r="13">
          <cell r="D13" t="str">
            <v>010106</v>
          </cell>
          <cell r="E13" t="str">
            <v xml:space="preserve">            f. Comunicaciones para la paz</v>
          </cell>
        </row>
        <row r="14">
          <cell r="D14" t="str">
            <v>010199</v>
          </cell>
          <cell r="E14" t="str">
            <v xml:space="preserve">            z. Otros programas</v>
          </cell>
        </row>
        <row r="15">
          <cell r="D15" t="str">
            <v>0102</v>
          </cell>
          <cell r="E15" t="str">
            <v xml:space="preserve">      2.  Combate al problema de las drogas ilícitas y al crimen organizado</v>
          </cell>
        </row>
        <row r="16">
          <cell r="D16" t="str">
            <v>010201</v>
          </cell>
          <cell r="E16" t="str">
            <v xml:space="preserve">            a. Desarticulación del proceso de producción, fabricación, comercialización y consumo de drogas</v>
          </cell>
        </row>
        <row r="17">
          <cell r="D17" t="str">
            <v>010202</v>
          </cell>
          <cell r="E17" t="str">
            <v xml:space="preserve">            b. Lucha contra la extorsión y el secuestro</v>
          </cell>
        </row>
        <row r="18">
          <cell r="D18" t="str">
            <v>010299</v>
          </cell>
          <cell r="E18" t="str">
            <v xml:space="preserve">            z. Otros programas</v>
          </cell>
        </row>
        <row r="19">
          <cell r="D19" t="str">
            <v>0103</v>
          </cell>
          <cell r="E19" t="str">
            <v xml:space="preserve">      3.  Fortalecimiento del servicio de justicia</v>
          </cell>
        </row>
        <row r="20">
          <cell r="D20" t="str">
            <v>010301</v>
          </cell>
          <cell r="E20" t="str">
            <v xml:space="preserve">            a. Racionalización del Servicio de Justicia</v>
          </cell>
        </row>
        <row r="21">
          <cell r="D21" t="str">
            <v>010302</v>
          </cell>
          <cell r="E21" t="str">
            <v xml:space="preserve">            b. Fortalecimiento de la investigación criminal</v>
          </cell>
        </row>
        <row r="22">
          <cell r="D22" t="str">
            <v>010303</v>
          </cell>
          <cell r="E22" t="str">
            <v xml:space="preserve">            c. Revisión de la política criminal , penitenciaria y carcelaria</v>
          </cell>
        </row>
        <row r="23">
          <cell r="D23" t="str">
            <v>010304</v>
          </cell>
          <cell r="E23" t="str">
            <v xml:space="preserve">            d. Organización del Sistema administrativo de justicia</v>
          </cell>
        </row>
        <row r="24">
          <cell r="D24" t="str">
            <v>010305</v>
          </cell>
          <cell r="E24" t="str">
            <v xml:space="preserve">            e. Defensa Judicial del Estado Colombiano</v>
          </cell>
        </row>
        <row r="25">
          <cell r="D25" t="str">
            <v>010306</v>
          </cell>
          <cell r="E25" t="str">
            <v xml:space="preserve">            f. Racionalización y simplificación del ordenamiento jurídico</v>
          </cell>
        </row>
        <row r="26">
          <cell r="D26" t="str">
            <v>010307</v>
          </cell>
          <cell r="E26" t="str">
            <v xml:space="preserve">            g. Fortalecimiento de la Superintendencia de Notariado y Registro</v>
          </cell>
        </row>
        <row r="27">
          <cell r="D27" t="str">
            <v>010399</v>
          </cell>
          <cell r="E27" t="str">
            <v xml:space="preserve">            z. Otros programas</v>
          </cell>
        </row>
        <row r="28">
          <cell r="D28" t="str">
            <v>0104</v>
          </cell>
          <cell r="E28" t="str">
            <v xml:space="preserve">      4.  Desarrollo en zonas deprimidas y de conflicto</v>
          </cell>
        </row>
        <row r="29">
          <cell r="D29" t="str">
            <v>010401</v>
          </cell>
          <cell r="E29" t="str">
            <v xml:space="preserve">            a. Proyectos productivos y de generación de ingresos</v>
          </cell>
        </row>
        <row r="30">
          <cell r="D30" t="str">
            <v>010402</v>
          </cell>
          <cell r="E30" t="str">
            <v xml:space="preserve">            b. Desarrollo de infraestructura física y social </v>
          </cell>
        </row>
        <row r="31">
          <cell r="D31" t="str">
            <v>010403</v>
          </cell>
          <cell r="E31" t="str">
            <v xml:space="preserve">            d. Fortalecimiento institucional y comunitario</v>
          </cell>
        </row>
        <row r="32">
          <cell r="D32" t="str">
            <v>010404</v>
          </cell>
          <cell r="E32" t="str">
            <v xml:space="preserve">            c. Programas de desarrollo y paz</v>
          </cell>
        </row>
        <row r="33">
          <cell r="D33" t="str">
            <v>010499</v>
          </cell>
          <cell r="E33" t="str">
            <v xml:space="preserve">            z. Otros programas</v>
          </cell>
        </row>
        <row r="34">
          <cell r="D34" t="str">
            <v>0105</v>
          </cell>
          <cell r="E34" t="str">
            <v xml:space="preserve">      5.  Protección y promoción de los derechos humanos y del Derecho Internacional Humanitario</v>
          </cell>
        </row>
        <row r="35">
          <cell r="D35" t="str">
            <v>010501</v>
          </cell>
          <cell r="E35" t="str">
            <v xml:space="preserve">            a. Prevención de violaciones a los  derechos humanos y al DIH</v>
          </cell>
        </row>
        <row r="36">
          <cell r="D36" t="str">
            <v>010502</v>
          </cell>
          <cell r="E36" t="str">
            <v xml:space="preserve">            b. Atención y prevención del desplazamiento forzado</v>
          </cell>
        </row>
        <row r="37">
          <cell r="D37" t="str">
            <v>010503</v>
          </cell>
          <cell r="E37" t="str">
            <v xml:space="preserve">            c. Medidas particulares de impulso al Derecho Internacional Humanitario</v>
          </cell>
        </row>
        <row r="38">
          <cell r="D38" t="str">
            <v>010504</v>
          </cell>
          <cell r="E38" t="str">
            <v xml:space="preserve">            d. Impulso a la administración de justicia en derechos humanos</v>
          </cell>
        </row>
        <row r="39">
          <cell r="D39" t="str">
            <v>010505</v>
          </cell>
          <cell r="E39" t="str">
            <v xml:space="preserve">            e. Fortalecimiento institucional  </v>
          </cell>
        </row>
        <row r="40">
          <cell r="D40" t="str">
            <v>010599</v>
          </cell>
          <cell r="E40" t="str">
            <v xml:space="preserve">            z. Otros programas</v>
          </cell>
        </row>
        <row r="41">
          <cell r="D41" t="str">
            <v>0106</v>
          </cell>
          <cell r="E41" t="str">
            <v xml:space="preserve">      6.  Fortalecimiento de la convivencia y los valores</v>
          </cell>
        </row>
        <row r="42">
          <cell r="D42" t="str">
            <v>010601</v>
          </cell>
          <cell r="E42" t="str">
            <v xml:space="preserve">            a. Sistema Nacional de Convivencia</v>
          </cell>
        </row>
        <row r="43">
          <cell r="D43" t="str">
            <v>010602</v>
          </cell>
          <cell r="E43" t="str">
            <v xml:space="preserve">            b. Cultura para construir nación y ciudadanía </v>
          </cell>
        </row>
        <row r="44">
          <cell r="D44" t="str">
            <v>010603</v>
          </cell>
          <cell r="E44" t="str">
            <v xml:space="preserve">            c. Sistema Nacional de Radiodifusión</v>
          </cell>
        </row>
        <row r="45">
          <cell r="D45" t="str">
            <v>010699</v>
          </cell>
          <cell r="E45" t="str">
            <v xml:space="preserve">            z. Otros programas</v>
          </cell>
        </row>
        <row r="46">
          <cell r="D46" t="str">
            <v>0107</v>
          </cell>
          <cell r="E46" t="str">
            <v xml:space="preserve">      7.  La dimensión internacional</v>
          </cell>
        </row>
        <row r="47">
          <cell r="D47" t="str">
            <v>010701</v>
          </cell>
          <cell r="E47" t="str">
            <v xml:space="preserve">           a. Colombia en el ámbito internacional: la responsabilidad compartida</v>
          </cell>
        </row>
        <row r="48">
          <cell r="D48" t="str">
            <v>010702</v>
          </cell>
          <cell r="E48" t="str">
            <v xml:space="preserve">           b. Relaciones bilaterales</v>
          </cell>
        </row>
        <row r="49">
          <cell r="D49" t="str">
            <v>010703</v>
          </cell>
          <cell r="E49" t="str">
            <v xml:space="preserve">           c. Relaciones multilaterales</v>
          </cell>
        </row>
        <row r="50">
          <cell r="D50" t="str">
            <v>010704</v>
          </cell>
          <cell r="E50" t="str">
            <v xml:space="preserve">           d.  Comunidades colombianas en el exterior</v>
          </cell>
        </row>
        <row r="51">
          <cell r="D51" t="str">
            <v>010705</v>
          </cell>
          <cell r="E51" t="str">
            <v xml:space="preserve">           e. Cooperación internacional</v>
          </cell>
        </row>
        <row r="52">
          <cell r="D52" t="str">
            <v>010799</v>
          </cell>
          <cell r="E52" t="str">
            <v xml:space="preserve">            z. Otros programas</v>
          </cell>
        </row>
        <row r="53">
          <cell r="D53" t="str">
            <v>0190</v>
          </cell>
          <cell r="E53" t="str">
            <v xml:space="preserve">      90.  Fortalecimiento institucional</v>
          </cell>
        </row>
        <row r="54">
          <cell r="D54" t="str">
            <v>019001</v>
          </cell>
          <cell r="E54" t="str">
            <v xml:space="preserve">           a. Adecuación de infraestructura</v>
          </cell>
        </row>
        <row r="55">
          <cell r="D55" t="str">
            <v>019002</v>
          </cell>
          <cell r="E55" t="str">
            <v xml:space="preserve">           b. Capacitación y asistencia técnica</v>
          </cell>
        </row>
        <row r="56">
          <cell r="D56" t="str">
            <v>019003</v>
          </cell>
          <cell r="E56" t="str">
            <v xml:space="preserve">           c. Sistemas de información</v>
          </cell>
        </row>
        <row r="57">
          <cell r="D57" t="str">
            <v>019004</v>
          </cell>
          <cell r="E57" t="str">
            <v xml:space="preserve">           d. Otros</v>
          </cell>
        </row>
        <row r="58">
          <cell r="D58" t="str">
            <v>0199</v>
          </cell>
          <cell r="E58" t="str">
            <v xml:space="preserve">      99.  Otros Brindar seguridad democrática</v>
          </cell>
        </row>
        <row r="59">
          <cell r="D59" t="str">
            <v>019999</v>
          </cell>
          <cell r="E59" t="str">
            <v xml:space="preserve">           z. Otros programas</v>
          </cell>
        </row>
        <row r="60">
          <cell r="D60" t="str">
            <v>02</v>
          </cell>
          <cell r="E60" t="str">
            <v>II.  IMPULSAR EL CRECIMIENTO ECONOMICO SOSTENIBLE Y LA GENERACION DE EMPLEO</v>
          </cell>
        </row>
        <row r="61">
          <cell r="D61" t="str">
            <v>0201</v>
          </cell>
          <cell r="E61" t="str">
            <v xml:space="preserve">      1. Impulso a la vivienda y a la construcción</v>
          </cell>
        </row>
        <row r="62">
          <cell r="D62" t="str">
            <v>020101</v>
          </cell>
          <cell r="E62" t="str">
            <v xml:space="preserve">            a. Ajustes al programa de Subsidio Familiar de Vivienda</v>
          </cell>
        </row>
        <row r="63">
          <cell r="D63" t="str">
            <v>020102</v>
          </cell>
          <cell r="E63" t="str">
            <v xml:space="preserve">            b. Incentivos a la demanda de créditos en UVR</v>
          </cell>
        </row>
        <row r="64">
          <cell r="D64" t="str">
            <v>020103</v>
          </cell>
          <cell r="E64" t="str">
            <v xml:space="preserve">            c. Ajustes al sistema de financiamiento de vivienda</v>
          </cell>
        </row>
        <row r="65">
          <cell r="D65" t="str">
            <v>020199</v>
          </cell>
          <cell r="E65" t="str">
            <v xml:space="preserve">           z. Otros programas</v>
          </cell>
        </row>
        <row r="66">
          <cell r="D66" t="str">
            <v>0202</v>
          </cell>
          <cell r="E66" t="str">
            <v xml:space="preserve">      2. Impulso a la exploración y explotación de hidrocarburos y minería </v>
          </cell>
        </row>
        <row r="67">
          <cell r="D67" t="str">
            <v>020201</v>
          </cell>
          <cell r="E67" t="str">
            <v xml:space="preserve">            a. Mejoramiento de las condiciones de la actividad petrolera</v>
          </cell>
        </row>
        <row r="68">
          <cell r="D68" t="str">
            <v>020202</v>
          </cell>
          <cell r="E68" t="str">
            <v xml:space="preserve">            b. Consolidación de la industria de hidrocarburos</v>
          </cell>
        </row>
        <row r="69">
          <cell r="D69" t="str">
            <v>020203</v>
          </cell>
          <cell r="E69" t="str">
            <v xml:space="preserve">            c. Subsidios a combustibles</v>
          </cell>
        </row>
        <row r="70">
          <cell r="D70" t="str">
            <v>020204</v>
          </cell>
          <cell r="E70" t="str">
            <v xml:space="preserve">            d. Regulación de energéticos</v>
          </cell>
        </row>
        <row r="71">
          <cell r="D71" t="str">
            <v>020205</v>
          </cell>
          <cell r="E71" t="str">
            <v xml:space="preserve">            e. Desarrollo del sector minero</v>
          </cell>
        </row>
        <row r="72">
          <cell r="D72" t="str">
            <v>020299</v>
          </cell>
          <cell r="E72" t="str">
            <v xml:space="preserve">           z. Otros programas</v>
          </cell>
        </row>
        <row r="73">
          <cell r="D73" t="str">
            <v>0203</v>
          </cell>
          <cell r="E73" t="str">
            <v xml:space="preserve">      3. Infraestructura estratégica en transporte </v>
          </cell>
        </row>
        <row r="74">
          <cell r="D74" t="str">
            <v>020301</v>
          </cell>
          <cell r="E74" t="str">
            <v xml:space="preserve">            a. Mantenimiento y conservación de carreteras</v>
          </cell>
        </row>
        <row r="75">
          <cell r="D75" t="str">
            <v>020302</v>
          </cell>
          <cell r="E75" t="str">
            <v xml:space="preserve">            b. Impulso al transporte urbano y masivo</v>
          </cell>
        </row>
        <row r="76">
          <cell r="D76" t="str">
            <v>020303</v>
          </cell>
          <cell r="E76" t="str">
            <v xml:space="preserve">            c. Desarrollo de otras modalidades de transporte </v>
          </cell>
        </row>
        <row r="77">
          <cell r="D77" t="str">
            <v>020304</v>
          </cell>
          <cell r="E77" t="str">
            <v xml:space="preserve">            d. Mecanismos de participación privada</v>
          </cell>
        </row>
        <row r="78">
          <cell r="D78" t="str">
            <v>020399</v>
          </cell>
          <cell r="E78" t="str">
            <v xml:space="preserve">           z. Otros programas</v>
          </cell>
        </row>
        <row r="79">
          <cell r="D79" t="str">
            <v>0204</v>
          </cell>
          <cell r="E79" t="str">
            <v xml:space="preserve">      4. Servicios públicos domiciliarios </v>
          </cell>
        </row>
        <row r="80">
          <cell r="D80" t="str">
            <v>020401</v>
          </cell>
          <cell r="E80" t="str">
            <v xml:space="preserve">            a. Optimización en la prestación de los servicios públicos</v>
          </cell>
        </row>
        <row r="81">
          <cell r="D81" t="str">
            <v>020402</v>
          </cell>
          <cell r="E81" t="str">
            <v xml:space="preserve">            b. Reestructuración  de empresas de servicios públicos</v>
          </cell>
        </row>
        <row r="82">
          <cell r="D82" t="str">
            <v>020403</v>
          </cell>
          <cell r="E82" t="str">
            <v xml:space="preserve">            c. Esquema de tarifas y subsidios</v>
          </cell>
        </row>
        <row r="83">
          <cell r="D83" t="str">
            <v>020499</v>
          </cell>
          <cell r="E83" t="str">
            <v xml:space="preserve">            z. Otros programas</v>
          </cell>
        </row>
        <row r="84">
          <cell r="D84" t="str">
            <v>0205</v>
          </cell>
          <cell r="E84" t="str">
            <v xml:space="preserve">      5. Ciencia, tecnología e innovación </v>
          </cell>
        </row>
        <row r="85">
          <cell r="D85" t="str">
            <v>020501</v>
          </cell>
          <cell r="E85" t="str">
            <v xml:space="preserve">            a. Promoción de la investigación</v>
          </cell>
        </row>
        <row r="86">
          <cell r="D86" t="str">
            <v>020502</v>
          </cell>
          <cell r="E86" t="str">
            <v xml:space="preserve">            b. Fortalecimiento de la capacidad institucional</v>
          </cell>
        </row>
        <row r="87">
          <cell r="D87" t="str">
            <v>020503</v>
          </cell>
          <cell r="E87" t="str">
            <v xml:space="preserve">            c. Estímulo a la innovación y al desarrollo tecnológico</v>
          </cell>
        </row>
        <row r="88">
          <cell r="D88" t="str">
            <v>020504</v>
          </cell>
          <cell r="E88" t="str">
            <v xml:space="preserve">            d. Capacitación en investigación y desarrollo en áreas estratégicas </v>
          </cell>
        </row>
        <row r="89">
          <cell r="D89" t="str">
            <v>020505</v>
          </cell>
          <cell r="E89" t="str">
            <v xml:space="preserve">            e. Fortalecimiento de la capacidad regional de ciencia y tecnología </v>
          </cell>
        </row>
        <row r="90">
          <cell r="D90" t="str">
            <v>020506</v>
          </cell>
          <cell r="E90" t="str">
            <v xml:space="preserve">            f.  Apropiación social de la ciencia y la tecnología</v>
          </cell>
        </row>
        <row r="91">
          <cell r="D91" t="str">
            <v>020507</v>
          </cell>
          <cell r="E91" t="str">
            <v xml:space="preserve">            g.  Internacionalización</v>
          </cell>
        </row>
        <row r="92">
          <cell r="D92" t="str">
            <v>020599</v>
          </cell>
          <cell r="E92" t="str">
            <v xml:space="preserve">            z. Otros programas</v>
          </cell>
        </row>
        <row r="93">
          <cell r="D93" t="str">
            <v>0206</v>
          </cell>
          <cell r="E93" t="str">
            <v xml:space="preserve">      6. Competitividad y desarrollo </v>
          </cell>
        </row>
        <row r="94">
          <cell r="D94" t="str">
            <v>020601</v>
          </cell>
          <cell r="E94" t="str">
            <v xml:space="preserve">            a. Eliminación de trámites y coordinación de iniciativas </v>
          </cell>
        </row>
        <row r="95">
          <cell r="D95" t="str">
            <v>020602</v>
          </cell>
          <cell r="E95" t="str">
            <v xml:space="preserve">            b. Papel de coordinación del Estado</v>
          </cell>
        </row>
        <row r="96">
          <cell r="D96" t="str">
            <v>020603</v>
          </cell>
          <cell r="E96" t="str">
            <v xml:space="preserve">            c. Propiedad intelectual</v>
          </cell>
        </row>
        <row r="97">
          <cell r="D97" t="str">
            <v>020604</v>
          </cell>
          <cell r="E97" t="str">
            <v xml:space="preserve">            d. Agenda de Conectividad</v>
          </cell>
        </row>
        <row r="98">
          <cell r="D98" t="str">
            <v>020605</v>
          </cell>
          <cell r="E98" t="str">
            <v xml:space="preserve">            e. Biotecnología</v>
          </cell>
        </row>
        <row r="99">
          <cell r="D99" t="str">
            <v>020606</v>
          </cell>
          <cell r="E99" t="str">
            <v xml:space="preserve">            f. Turismo</v>
          </cell>
        </row>
        <row r="100">
          <cell r="D100" t="str">
            <v>020607</v>
          </cell>
          <cell r="E100" t="str">
            <v xml:space="preserve">            g. Eficiencia de los mercados</v>
          </cell>
        </row>
        <row r="101">
          <cell r="D101" t="str">
            <v>020608</v>
          </cell>
          <cell r="E101" t="str">
            <v xml:space="preserve">            h. Acceso a tecnologías de la información y las comunicaciones</v>
          </cell>
        </row>
        <row r="102">
          <cell r="D102" t="str">
            <v>020699</v>
          </cell>
          <cell r="E102" t="str">
            <v xml:space="preserve">            z. Otros programas</v>
          </cell>
        </row>
        <row r="103">
          <cell r="D103" t="str">
            <v>0207</v>
          </cell>
          <cell r="E103" t="str">
            <v xml:space="preserve">      7. Política de relaciones exteriores y cooperación internacional</v>
          </cell>
        </row>
        <row r="104">
          <cell r="D104" t="str">
            <v>020701</v>
          </cell>
          <cell r="E104" t="str">
            <v xml:space="preserve">           a. Integración comercial </v>
          </cell>
        </row>
        <row r="105">
          <cell r="D105" t="str">
            <v>020702</v>
          </cell>
          <cell r="E105" t="str">
            <v xml:space="preserve">           b. Ley de Preferencias Arancelarias Andinas y de Erradicación de Drogas</v>
          </cell>
        </row>
        <row r="106">
          <cell r="D106" t="str">
            <v>020703</v>
          </cell>
          <cell r="E106" t="str">
            <v xml:space="preserve">           c. Inversión extranjera</v>
          </cell>
        </row>
        <row r="107">
          <cell r="D107" t="str">
            <v>020704</v>
          </cell>
          <cell r="E107" t="str">
            <v xml:space="preserve">           d.  Promoción de las exportaciones agrícolas</v>
          </cell>
        </row>
        <row r="108">
          <cell r="D108" t="str">
            <v>020705</v>
          </cell>
          <cell r="E108" t="str">
            <v xml:space="preserve">           e.  Regionalización de la oferta exportable y desarrollo de una cultura exportadora</v>
          </cell>
        </row>
        <row r="109">
          <cell r="D109" t="str">
            <v>020799</v>
          </cell>
          <cell r="E109" t="str">
            <v xml:space="preserve">            z. Otros programas</v>
          </cell>
        </row>
        <row r="110">
          <cell r="D110" t="str">
            <v>0208</v>
          </cell>
          <cell r="E110" t="str">
            <v xml:space="preserve">      8. Sostenibilidad Ambiental </v>
          </cell>
        </row>
        <row r="111">
          <cell r="D111" t="str">
            <v>020801</v>
          </cell>
          <cell r="E111" t="str">
            <v xml:space="preserve">           a. Conservación y uso sostenible de bienes y servicios ambientales </v>
          </cell>
        </row>
        <row r="112">
          <cell r="D112" t="str">
            <v>020802</v>
          </cell>
          <cell r="E112" t="str">
            <v xml:space="preserve">           b. Manejo integral del agua</v>
          </cell>
        </row>
        <row r="113">
          <cell r="D113" t="str">
            <v>020803</v>
          </cell>
          <cell r="E113" t="str">
            <v xml:space="preserve">           c. Generación de ingresos y "empleo verde" </v>
          </cell>
        </row>
        <row r="114">
          <cell r="D114" t="str">
            <v>020804</v>
          </cell>
          <cell r="E114" t="str">
            <v xml:space="preserve">           d. Sostenibilidad ambiental de la producción nacional</v>
          </cell>
        </row>
        <row r="115">
          <cell r="D115" t="str">
            <v>020805</v>
          </cell>
          <cell r="E115" t="str">
            <v xml:space="preserve">           e. Planificación y administración eficiente del medio ambiente</v>
          </cell>
        </row>
        <row r="116">
          <cell r="D116" t="str">
            <v>020899</v>
          </cell>
          <cell r="E116" t="str">
            <v xml:space="preserve">            z. Otros programas</v>
          </cell>
        </row>
        <row r="117">
          <cell r="D117" t="str">
            <v>0209</v>
          </cell>
          <cell r="E117" t="str">
            <v xml:space="preserve">      9. Generación de empleo </v>
          </cell>
        </row>
        <row r="118">
          <cell r="D118" t="str">
            <v>020901</v>
          </cell>
          <cell r="E118" t="str">
            <v xml:space="preserve">           a. Reforma a la empleabilidad</v>
          </cell>
        </row>
        <row r="119">
          <cell r="D119" t="str">
            <v>020902</v>
          </cell>
          <cell r="E119" t="str">
            <v xml:space="preserve">           b. Programa de apoyo directo al empleo</v>
          </cell>
        </row>
        <row r="120">
          <cell r="D120" t="str">
            <v>020903</v>
          </cell>
          <cell r="E120" t="str">
            <v xml:space="preserve">           c. Sistema de protección al cesante</v>
          </cell>
        </row>
        <row r="121">
          <cell r="D121" t="str">
            <v>020904</v>
          </cell>
          <cell r="E121" t="str">
            <v xml:space="preserve">           d. Fortalecimiento de la capacitación</v>
          </cell>
        </row>
        <row r="122">
          <cell r="D122" t="str">
            <v>020999</v>
          </cell>
          <cell r="E122" t="str">
            <v xml:space="preserve">            z. Otros programas</v>
          </cell>
        </row>
        <row r="123">
          <cell r="D123" t="str">
            <v>0290</v>
          </cell>
          <cell r="E123" t="str">
            <v xml:space="preserve">      90.  Fortalecimiento institucional</v>
          </cell>
        </row>
        <row r="124">
          <cell r="D124" t="str">
            <v>029001</v>
          </cell>
          <cell r="E124" t="str">
            <v xml:space="preserve">           a. Adecuación de infraestructura</v>
          </cell>
        </row>
        <row r="125">
          <cell r="D125" t="str">
            <v>029002</v>
          </cell>
          <cell r="E125" t="str">
            <v xml:space="preserve">           b. Capacitación y asistencia técnica</v>
          </cell>
        </row>
        <row r="126">
          <cell r="D126" t="str">
            <v>029003</v>
          </cell>
          <cell r="E126" t="str">
            <v xml:space="preserve">           c. Sistemas de información</v>
          </cell>
        </row>
        <row r="127">
          <cell r="D127" t="str">
            <v>029004</v>
          </cell>
          <cell r="E127" t="str">
            <v xml:space="preserve">           d. Otros</v>
          </cell>
        </row>
        <row r="128">
          <cell r="D128" t="str">
            <v>0210</v>
          </cell>
          <cell r="E128" t="str">
            <v xml:space="preserve">      99. Otros Impulsar el crecimiento económico sostenible y la generación de empleo</v>
          </cell>
        </row>
        <row r="129">
          <cell r="D129" t="str">
            <v>03</v>
          </cell>
          <cell r="E129" t="str">
            <v>III. CONSTRUIR EQUIDAD SOCIAL</v>
          </cell>
        </row>
        <row r="130">
          <cell r="D130" t="str">
            <v>0301</v>
          </cell>
          <cell r="E130" t="str">
            <v xml:space="preserve">      1. Revolución educativa</v>
          </cell>
        </row>
        <row r="131">
          <cell r="D131" t="str">
            <v>030101</v>
          </cell>
          <cell r="E131" t="str">
            <v xml:space="preserve">           a. Ampliar la cobertura en educación preescolar, básica, media y superior</v>
          </cell>
        </row>
        <row r="132">
          <cell r="D132" t="str">
            <v>030102</v>
          </cell>
          <cell r="E132" t="str">
            <v xml:space="preserve">           b. Mejorar la calidad de la educación  preescolar, básica, media y superior</v>
          </cell>
        </row>
        <row r="133">
          <cell r="D133" t="str">
            <v>030103</v>
          </cell>
          <cell r="E133" t="str">
            <v xml:space="preserve">           c. Mejorar la eficiencia del sector educativo</v>
          </cell>
        </row>
        <row r="134">
          <cell r="D134" t="str">
            <v>030199</v>
          </cell>
          <cell r="E134" t="str">
            <v xml:space="preserve">            z. Otros programas</v>
          </cell>
        </row>
        <row r="135">
          <cell r="D135" t="str">
            <v>0302</v>
          </cell>
          <cell r="E135" t="str">
            <v xml:space="preserve">      2. Ampliación y mejoramiento de la protección y la seguridad social </v>
          </cell>
        </row>
        <row r="136">
          <cell r="D136" t="str">
            <v>030201</v>
          </cell>
          <cell r="E136" t="str">
            <v xml:space="preserve">           a. Fortalecer el aseguramiento</v>
          </cell>
        </row>
        <row r="137">
          <cell r="D137" t="str">
            <v>030202</v>
          </cell>
          <cell r="E137" t="str">
            <v xml:space="preserve">           b. Garantizar sontenibilidad financiera del SGSSS</v>
          </cell>
        </row>
        <row r="138">
          <cell r="D138" t="str">
            <v>030203</v>
          </cell>
          <cell r="E138" t="str">
            <v xml:space="preserve">           c. Mejorar el acceso y la prestación de servicios de salud en el SGSSS</v>
          </cell>
        </row>
        <row r="139">
          <cell r="D139" t="str">
            <v>030204</v>
          </cell>
          <cell r="E139" t="str">
            <v xml:space="preserve">           d. Acciones prioritarias en salud pública</v>
          </cell>
        </row>
        <row r="140">
          <cell r="D140" t="str">
            <v>030205</v>
          </cell>
          <cell r="E140" t="str">
            <v xml:space="preserve">           e. Protección a la familia, la infancia y la juventud</v>
          </cell>
        </row>
        <row r="141">
          <cell r="D141" t="str">
            <v>030206</v>
          </cell>
          <cell r="E141" t="str">
            <v xml:space="preserve">           f. Programas especiales</v>
          </cell>
        </row>
        <row r="142">
          <cell r="D142" t="str">
            <v>030207</v>
          </cell>
          <cell r="E142" t="str">
            <v xml:space="preserve">           g. Programas de apoyo a la mujer</v>
          </cell>
        </row>
        <row r="143">
          <cell r="D143" t="str">
            <v>030208</v>
          </cell>
          <cell r="E143" t="str">
            <v xml:space="preserve">           h. Articulación de los programas de asistencia y protección social</v>
          </cell>
        </row>
        <row r="144">
          <cell r="D144" t="str">
            <v>030299</v>
          </cell>
          <cell r="E144" t="str">
            <v xml:space="preserve">            z. Otros programas</v>
          </cell>
        </row>
        <row r="145">
          <cell r="D145" t="str">
            <v>0303</v>
          </cell>
          <cell r="E145" t="str">
            <v xml:space="preserve">      3. Impulso a la economía solidaria</v>
          </cell>
        </row>
        <row r="146">
          <cell r="D146" t="str">
            <v>030301</v>
          </cell>
          <cell r="E146" t="str">
            <v xml:space="preserve">           a. Marco institucional y reglas de juego claras</v>
          </cell>
        </row>
        <row r="147">
          <cell r="D147" t="str">
            <v>030302</v>
          </cell>
          <cell r="E147" t="str">
            <v xml:space="preserve">           b. Promoción del desarrollo socioeconómico de las organizaciones de la economía solidaria</v>
          </cell>
        </row>
        <row r="148">
          <cell r="D148" t="str">
            <v>030303</v>
          </cell>
          <cell r="E148" t="str">
            <v xml:space="preserve">           c. Estímulo a la creación de nuevas organizaciones de economía solidaria</v>
          </cell>
        </row>
        <row r="149">
          <cell r="D149" t="str">
            <v>03039</v>
          </cell>
          <cell r="E149" t="str">
            <v xml:space="preserve">            z. Otros programas</v>
          </cell>
        </row>
        <row r="150">
          <cell r="D150" t="str">
            <v>0304</v>
          </cell>
          <cell r="E150" t="str">
            <v xml:space="preserve">      4. Manejo social del campo</v>
          </cell>
        </row>
        <row r="151">
          <cell r="D151" t="str">
            <v>030401</v>
          </cell>
          <cell r="E151" t="str">
            <v xml:space="preserve">           a. Acceso a infraestructura rural y vivienda</v>
          </cell>
        </row>
        <row r="152">
          <cell r="D152" t="str">
            <v>030402</v>
          </cell>
          <cell r="E152" t="str">
            <v xml:space="preserve">           b. Seguridad Alimentaria</v>
          </cell>
        </row>
        <row r="153">
          <cell r="D153" t="str">
            <v>030403</v>
          </cell>
          <cell r="E153" t="str">
            <v xml:space="preserve">           c. Alianzas productivas</v>
          </cell>
        </row>
        <row r="154">
          <cell r="D154" t="str">
            <v>030404</v>
          </cell>
          <cell r="E154" t="str">
            <v xml:space="preserve">           d. Desarrollo científico y tecnológico para el campo</v>
          </cell>
        </row>
        <row r="155">
          <cell r="D155" t="str">
            <v>030405</v>
          </cell>
          <cell r="E155" t="str">
            <v xml:space="preserve">           e. Acceso a factores productivos y financieros</v>
          </cell>
        </row>
        <row r="156">
          <cell r="D156" t="str">
            <v>030499</v>
          </cell>
          <cell r="E156" t="str">
            <v xml:space="preserve">            z. Otros programas</v>
          </cell>
        </row>
        <row r="157">
          <cell r="D157" t="str">
            <v>0305</v>
          </cell>
          <cell r="E157" t="str">
            <v xml:space="preserve">       5. Capitalismo social en servicios públicos</v>
          </cell>
        </row>
        <row r="158">
          <cell r="D158" t="str">
            <v>030501</v>
          </cell>
          <cell r="E158" t="str">
            <v xml:space="preserve">           a. Esquemas asociativos y Mipymes para la prestación de servicios locales</v>
          </cell>
        </row>
        <row r="159">
          <cell r="D159" t="str">
            <v>030502</v>
          </cell>
          <cell r="E159" t="str">
            <v xml:space="preserve">           b. Promoción de la participación ciudadana</v>
          </cell>
        </row>
        <row r="160">
          <cell r="D160" t="str">
            <v>030599</v>
          </cell>
          <cell r="E160" t="str">
            <v xml:space="preserve">            z. Otros programas</v>
          </cell>
        </row>
        <row r="161">
          <cell r="D161" t="str">
            <v>0306</v>
          </cell>
          <cell r="E161" t="str">
            <v xml:space="preserve">      6. Desarrollo de las micro, pequeñas y medianas empresas (Mipymes)</v>
          </cell>
        </row>
        <row r="162">
          <cell r="D162" t="str">
            <v>030601</v>
          </cell>
          <cell r="E162" t="str">
            <v xml:space="preserve">           a. Acceso al financiamiento</v>
          </cell>
        </row>
        <row r="163">
          <cell r="D163" t="str">
            <v>030602</v>
          </cell>
          <cell r="E163" t="str">
            <v xml:space="preserve">           b. Instrumentos de apoyo no financieros</v>
          </cell>
        </row>
        <row r="164">
          <cell r="D164" t="str">
            <v>030699</v>
          </cell>
          <cell r="E164" t="str">
            <v xml:space="preserve">            z. Otros programas</v>
          </cell>
        </row>
        <row r="165">
          <cell r="D165" t="str">
            <v>0307</v>
          </cell>
          <cell r="E165" t="str">
            <v xml:space="preserve">      7. Calidad de vida urbana</v>
          </cell>
        </row>
        <row r="166">
          <cell r="D166" t="str">
            <v>030701</v>
          </cell>
          <cell r="E166" t="str">
            <v xml:space="preserve">           a. Política habitacional</v>
          </cell>
        </row>
        <row r="167">
          <cell r="D167" t="str">
            <v>030702</v>
          </cell>
          <cell r="E167" t="str">
            <v xml:space="preserve">           b. Información para la gestión urbana</v>
          </cell>
        </row>
        <row r="168">
          <cell r="D168" t="str">
            <v>030703</v>
          </cell>
          <cell r="E168" t="str">
            <v xml:space="preserve">           c. Ordenamiento territorial y evaluación ambiental estratégica</v>
          </cell>
        </row>
        <row r="169">
          <cell r="D169" t="str">
            <v>030704</v>
          </cell>
          <cell r="E169" t="str">
            <v xml:space="preserve">           d. Asentamiento humano y entorno urbano</v>
          </cell>
        </row>
        <row r="170">
          <cell r="D170" t="str">
            <v>030705</v>
          </cell>
          <cell r="E170" t="str">
            <v xml:space="preserve">           e.  Estímulo a la innovación y al desarrollo tecnológico</v>
          </cell>
        </row>
        <row r="171">
          <cell r="D171" t="str">
            <v>030706</v>
          </cell>
          <cell r="E171" t="str">
            <v xml:space="preserve">           f.  Atención a población desplazada por la violencia a causa del conflicto interno</v>
          </cell>
        </row>
        <row r="172">
          <cell r="D172" t="str">
            <v>030799</v>
          </cell>
          <cell r="E172" t="str">
            <v xml:space="preserve">            z. Otros programas</v>
          </cell>
        </row>
        <row r="173">
          <cell r="D173" t="str">
            <v>0308</v>
          </cell>
          <cell r="E173" t="str">
            <v xml:space="preserve">      8. Prevención y mitigación de riesgos naturales</v>
          </cell>
        </row>
        <row r="174">
          <cell r="D174" t="str">
            <v>030801</v>
          </cell>
          <cell r="E174" t="str">
            <v xml:space="preserve">           a. Profundización del conocimiento en riesgos naturales y su divulgación</v>
          </cell>
        </row>
        <row r="175">
          <cell r="D175" t="str">
            <v>030802</v>
          </cell>
          <cell r="E175" t="str">
            <v xml:space="preserve">           b. Inclusión de la prevención y mitigación de riesgos en la planificación y la inversión territorial y sectorial</v>
          </cell>
        </row>
        <row r="176">
          <cell r="D176" t="str">
            <v>030803</v>
          </cell>
          <cell r="E176" t="str">
            <v xml:space="preserve">           c. Reducción de la vulnerabilidad financiera del Gobierno ante desastres</v>
          </cell>
        </row>
        <row r="177">
          <cell r="D177" t="str">
            <v>030899</v>
          </cell>
          <cell r="E177" t="str">
            <v xml:space="preserve">            z. Otros programas</v>
          </cell>
        </row>
        <row r="178">
          <cell r="D178" t="str">
            <v>0309</v>
          </cell>
          <cell r="E178" t="str">
            <v xml:space="preserve">      9. Fortalecimiento de grupos étnicos</v>
          </cell>
        </row>
        <row r="179">
          <cell r="D179" t="str">
            <v>030901</v>
          </cell>
          <cell r="E179" t="str">
            <v xml:space="preserve">           a. Indígenas</v>
          </cell>
        </row>
        <row r="180">
          <cell r="D180" t="str">
            <v>030902</v>
          </cell>
          <cell r="E180" t="str">
            <v xml:space="preserve">           b. Afrocolombianos</v>
          </cell>
        </row>
        <row r="181">
          <cell r="D181" t="str">
            <v>030903</v>
          </cell>
          <cell r="E181" t="str">
            <v xml:space="preserve">           c. Raizales de San Andrés, Providencia y Santa Catalina</v>
          </cell>
        </row>
        <row r="182">
          <cell r="D182" t="str">
            <v>030904</v>
          </cell>
          <cell r="E182" t="str">
            <v xml:space="preserve">           d.  Room (Gitano)</v>
          </cell>
        </row>
        <row r="183">
          <cell r="D183" t="str">
            <v>030999</v>
          </cell>
          <cell r="E183" t="str">
            <v xml:space="preserve">            z. Otros programas</v>
          </cell>
        </row>
        <row r="184">
          <cell r="D184" t="str">
            <v>0310</v>
          </cell>
          <cell r="E184" t="str">
            <v xml:space="preserve">      10. Mujeres constructoras de paz y desarrollo</v>
          </cell>
        </row>
        <row r="185">
          <cell r="D185" t="str">
            <v>031090</v>
          </cell>
          <cell r="E185" t="str">
            <v xml:space="preserve">           z. Programas varios</v>
          </cell>
        </row>
        <row r="186">
          <cell r="D186" t="str">
            <v>0311</v>
          </cell>
          <cell r="E186" t="str">
            <v xml:space="preserve">      11. Apoyo, promoción y fomento al deporte, la recreación física y la educación física.</v>
          </cell>
        </row>
        <row r="187">
          <cell r="D187" t="str">
            <v>031190</v>
          </cell>
          <cell r="E187" t="str">
            <v xml:space="preserve">           z. Programas varios</v>
          </cell>
        </row>
        <row r="188">
          <cell r="D188" t="str">
            <v>0390</v>
          </cell>
          <cell r="E188" t="str">
            <v xml:space="preserve">      90.  Fortalecimiento institucional</v>
          </cell>
        </row>
        <row r="189">
          <cell r="D189" t="str">
            <v>039001</v>
          </cell>
          <cell r="E189" t="str">
            <v xml:space="preserve">           a. Adecuación de infraestructura</v>
          </cell>
        </row>
        <row r="190">
          <cell r="D190" t="str">
            <v>039002</v>
          </cell>
          <cell r="E190" t="str">
            <v xml:space="preserve">           b. Capacitación y asistencia técnica</v>
          </cell>
        </row>
        <row r="191">
          <cell r="D191" t="str">
            <v>039003</v>
          </cell>
          <cell r="E191" t="str">
            <v xml:space="preserve">           c. Sistemas de información</v>
          </cell>
        </row>
        <row r="192">
          <cell r="D192" t="str">
            <v>039004</v>
          </cell>
          <cell r="E192" t="str">
            <v xml:space="preserve">           d. Otros</v>
          </cell>
        </row>
        <row r="193">
          <cell r="D193" t="str">
            <v>0310</v>
          </cell>
          <cell r="E193" t="str">
            <v xml:space="preserve">      99. Otros Construir equidad social </v>
          </cell>
        </row>
        <row r="194">
          <cell r="D194" t="str">
            <v>04</v>
          </cell>
          <cell r="E194" t="str">
            <v>IV.   LA RENOVACION DE LA ADMINISTRACION PUBLICA</v>
          </cell>
        </row>
        <row r="195">
          <cell r="D195" t="str">
            <v>0401</v>
          </cell>
          <cell r="E195" t="str">
            <v xml:space="preserve">      1. Fortalecimiento de la participación ciudadana</v>
          </cell>
        </row>
        <row r="196">
          <cell r="D196" t="str">
            <v>040190</v>
          </cell>
          <cell r="E196" t="str">
            <v xml:space="preserve">           z. Programas varios</v>
          </cell>
        </row>
        <row r="197">
          <cell r="D197" t="str">
            <v>0402</v>
          </cell>
          <cell r="E197" t="str">
            <v xml:space="preserve">      2. Una nueva cultura de gestión de lo público</v>
          </cell>
        </row>
        <row r="198">
          <cell r="D198" t="str">
            <v>040290</v>
          </cell>
          <cell r="E198" t="str">
            <v xml:space="preserve">           z. Programas varios</v>
          </cell>
        </row>
        <row r="199">
          <cell r="D199" t="str">
            <v>0403</v>
          </cell>
          <cell r="E199" t="str">
            <v xml:space="preserve">      3. Avance en la descentralización y el desarrollo  territorial</v>
          </cell>
        </row>
        <row r="200">
          <cell r="D200" t="str">
            <v>040390</v>
          </cell>
          <cell r="E200" t="str">
            <v xml:space="preserve">           z. Programas varios</v>
          </cell>
        </row>
        <row r="201">
          <cell r="D201" t="str">
            <v>0490</v>
          </cell>
          <cell r="E201" t="str">
            <v xml:space="preserve">      90.  Fortalecimiento institucional</v>
          </cell>
        </row>
        <row r="202">
          <cell r="D202" t="str">
            <v>049001</v>
          </cell>
          <cell r="E202" t="str">
            <v xml:space="preserve">           a. Adecuación de infraestructura</v>
          </cell>
        </row>
        <row r="203">
          <cell r="D203" t="str">
            <v>049002</v>
          </cell>
          <cell r="E203" t="str">
            <v xml:space="preserve">           b. Capacitación y asistencia técnica</v>
          </cell>
        </row>
        <row r="204">
          <cell r="D204" t="str">
            <v>049003</v>
          </cell>
          <cell r="E204" t="str">
            <v xml:space="preserve">           c. Sistemas de información</v>
          </cell>
        </row>
        <row r="205">
          <cell r="D205" t="str">
            <v>049004</v>
          </cell>
          <cell r="E205" t="str">
            <v xml:space="preserve">           d. Otros</v>
          </cell>
        </row>
        <row r="206">
          <cell r="D206" t="str">
            <v>0499</v>
          </cell>
          <cell r="E206" t="str">
            <v>99. Otras estrategias renovacion</v>
          </cell>
        </row>
        <row r="207">
          <cell r="D207" t="str">
            <v>049990</v>
          </cell>
          <cell r="E207" t="str">
            <v xml:space="preserve">           z. Programas varios</v>
          </cell>
        </row>
        <row r="208">
          <cell r="D208" t="str">
            <v>05</v>
          </cell>
          <cell r="E208" t="str">
            <v>V.   Entorno macroeconómico</v>
          </cell>
        </row>
        <row r="209">
          <cell r="D209" t="str">
            <v>0501</v>
          </cell>
          <cell r="E209" t="str">
            <v>1. Crecimiento económico 2002-2006</v>
          </cell>
        </row>
        <row r="210">
          <cell r="D210" t="str">
            <v>050190</v>
          </cell>
          <cell r="E210" t="str">
            <v xml:space="preserve">           z. Programas varios</v>
          </cell>
        </row>
        <row r="211">
          <cell r="D211" t="str">
            <v>0502</v>
          </cell>
          <cell r="E211" t="str">
            <v>2. Proyecciones del PIB por ramas de actividad económica 2002-2006</v>
          </cell>
        </row>
        <row r="212">
          <cell r="D212" t="str">
            <v>050290</v>
          </cell>
          <cell r="E212" t="str">
            <v xml:space="preserve">           z. Programas varios</v>
          </cell>
        </row>
        <row r="213">
          <cell r="D213" t="str">
            <v>0503</v>
          </cell>
          <cell r="E213" t="str">
            <v>3. Proyecciones de demanda 2002-2006</v>
          </cell>
        </row>
        <row r="214">
          <cell r="D214" t="str">
            <v>050390</v>
          </cell>
          <cell r="E214" t="str">
            <v xml:space="preserve">           z. Programas varios</v>
          </cell>
        </row>
        <row r="215">
          <cell r="D215" t="str">
            <v>0504</v>
          </cell>
          <cell r="E215" t="str">
            <v>4. Proyecciones de la Cuenta Corriente 2002-2006</v>
          </cell>
        </row>
        <row r="216">
          <cell r="D216" t="str">
            <v>050490</v>
          </cell>
          <cell r="E216" t="str">
            <v xml:space="preserve">           z. Programas varios</v>
          </cell>
        </row>
        <row r="217">
          <cell r="D217" t="str">
            <v>0505</v>
          </cell>
          <cell r="E217" t="str">
            <v>5. Proyecciones fiscales y sostenibilidad de la deuda</v>
          </cell>
        </row>
        <row r="218">
          <cell r="D218" t="str">
            <v>050590</v>
          </cell>
          <cell r="E218" t="str">
            <v xml:space="preserve">           z. Programas varios</v>
          </cell>
        </row>
        <row r="219">
          <cell r="D219" t="str">
            <v>0506</v>
          </cell>
          <cell r="E219" t="str">
            <v>6. Proyecciones de ahorro e inversión</v>
          </cell>
        </row>
        <row r="220">
          <cell r="D220" t="str">
            <v>050690</v>
          </cell>
          <cell r="E220" t="str">
            <v xml:space="preserve">           z. Programas varios</v>
          </cell>
        </row>
        <row r="221">
          <cell r="D221" t="str">
            <v>90</v>
          </cell>
          <cell r="E221" t="str">
            <v xml:space="preserve">    OTROS OBJETIVOS</v>
          </cell>
        </row>
        <row r="222">
          <cell r="D222" t="str">
            <v>9099</v>
          </cell>
          <cell r="E222" t="str">
            <v xml:space="preserve">         99. Otras estrategias</v>
          </cell>
        </row>
        <row r="223">
          <cell r="D223" t="str">
            <v>909990</v>
          </cell>
          <cell r="E223" t="str">
            <v xml:space="preserve">               z. Otros programas/políticas</v>
          </cell>
        </row>
        <row r="224">
          <cell r="E224" t="str">
            <v>99. No clasificado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Ejemplo"/>
      <sheetName val="ACCION SOCIAL"/>
      <sheetName val="EDUCACIÓN"/>
      <sheetName val="PLANEACION"/>
      <sheetName val="PRESIDENCIA"/>
      <sheetName val="PROTECCIÓN"/>
      <sheetName val="HACIENDA"/>
      <sheetName val="CULTURA"/>
      <sheetName val="DANSOCIAL"/>
      <sheetName val="DEFENSA"/>
      <sheetName val="JUSTICIA "/>
      <sheetName val="MINAS"/>
      <sheetName val="AGROPECUARIO"/>
      <sheetName val="TRANSPORTE"/>
      <sheetName val="COMUNICACIONES"/>
      <sheetName val="AMBIENTE"/>
      <sheetName val="COMERCIO"/>
      <sheetName val="ESTADISTICAS"/>
      <sheetName val="CONGRESO"/>
      <sheetName val="REL.EXTERIORES"/>
      <sheetName val="ORGANISMOS DE CONTROL"/>
      <sheetName val="FUNPUBLICA"/>
    </sheetNames>
    <sheetDataSet>
      <sheetData sheetId="0">
        <row r="31">
          <cell r="A31" t="str">
            <v>Cooperación</v>
          </cell>
        </row>
        <row r="32">
          <cell r="A32" t="str">
            <v>Entidades Terrioriales</v>
          </cell>
        </row>
        <row r="33">
          <cell r="A33" t="str">
            <v>Regalías Directas</v>
          </cell>
        </row>
        <row r="34">
          <cell r="A34" t="str">
            <v>Sector Privado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de Inversión 2017"/>
      <sheetName val="METAS VP"/>
      <sheetName val="Hoja2"/>
    </sheetNames>
    <sheetDataSet>
      <sheetData sheetId="0"/>
      <sheetData sheetId="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  INVER  2017 SANIDAD"/>
      <sheetName val="Hoja2"/>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ZO"/>
    </sheetNames>
    <sheetDataSet>
      <sheetData sheetId="0">
        <row r="5">
          <cell r="A5" t="str">
            <v>DIRECCIÓN REGIONAL ANTIOQUIA</v>
          </cell>
          <cell r="B5">
            <v>1443000000</v>
          </cell>
        </row>
        <row r="6">
          <cell r="A6" t="str">
            <v>DIRECCION REGIONAL ATLANTICO</v>
          </cell>
        </row>
        <row r="7">
          <cell r="A7" t="str">
            <v>DIRECCIONREGIONAL VALLE</v>
          </cell>
          <cell r="B7">
            <v>1720000000</v>
          </cell>
        </row>
        <row r="8">
          <cell r="A8" t="str">
            <v>DIRECCIÓN REGIONAL N DE SANTANDER</v>
          </cell>
          <cell r="B8">
            <v>1446000000</v>
          </cell>
        </row>
        <row r="9">
          <cell r="A9" t="str">
            <v>DIRECCION REGIONAL META</v>
          </cell>
          <cell r="B9">
            <v>1668619488</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  INVER  2017 DSSA"/>
      <sheetName val="metas  VP"/>
      <sheetName val="Hoja2"/>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B2:M98"/>
  <sheetViews>
    <sheetView zoomScale="60" zoomScaleNormal="60" workbookViewId="0">
      <selection activeCell="D25" sqref="D25"/>
    </sheetView>
  </sheetViews>
  <sheetFormatPr defaultColWidth="11.5546875" defaultRowHeight="13.8" x14ac:dyDescent="0.3"/>
  <cols>
    <col min="1" max="1" width="1.6640625" style="28" customWidth="1"/>
    <col min="2" max="2" width="60.5546875" style="47" customWidth="1"/>
    <col min="3" max="3" width="46.88671875" style="47" customWidth="1"/>
    <col min="4" max="4" width="21.109375" style="28" customWidth="1"/>
    <col min="5" max="5" width="30.33203125" style="28" customWidth="1"/>
    <col min="6" max="6" width="26.88671875" style="49" customWidth="1"/>
    <col min="7" max="7" width="35.109375" style="49" customWidth="1"/>
    <col min="8" max="8" width="20.88671875" style="28" customWidth="1"/>
    <col min="9" max="9" width="25.33203125" style="28" customWidth="1"/>
    <col min="10" max="13" width="22.6640625" style="28" customWidth="1"/>
    <col min="14" max="14" width="21.33203125" style="28" customWidth="1"/>
    <col min="15" max="15" width="16" style="28" bestFit="1" customWidth="1"/>
    <col min="16" max="16" width="49" style="28" customWidth="1"/>
    <col min="17" max="260" width="11.5546875" style="28"/>
    <col min="261" max="261" width="1.6640625" style="28" customWidth="1"/>
    <col min="262" max="263" width="28.6640625" style="28" customWidth="1"/>
    <col min="264" max="264" width="22.88671875" style="28" bestFit="1" customWidth="1"/>
    <col min="265" max="266" width="40.109375" style="28" customWidth="1"/>
    <col min="267" max="267" width="27.33203125" style="28" customWidth="1"/>
    <col min="268" max="268" width="20.6640625" style="28" customWidth="1"/>
    <col min="269" max="269" width="22.44140625" style="28" customWidth="1"/>
    <col min="270" max="270" width="21.33203125" style="28" customWidth="1"/>
    <col min="271" max="271" width="16" style="28" bestFit="1" customWidth="1"/>
    <col min="272" max="272" width="49" style="28" customWidth="1"/>
    <col min="273" max="516" width="11.5546875" style="28"/>
    <col min="517" max="517" width="1.6640625" style="28" customWidth="1"/>
    <col min="518" max="519" width="28.6640625" style="28" customWidth="1"/>
    <col min="520" max="520" width="22.88671875" style="28" bestFit="1" customWidth="1"/>
    <col min="521" max="522" width="40.109375" style="28" customWidth="1"/>
    <col min="523" max="523" width="27.33203125" style="28" customWidth="1"/>
    <col min="524" max="524" width="20.6640625" style="28" customWidth="1"/>
    <col min="525" max="525" width="22.44140625" style="28" customWidth="1"/>
    <col min="526" max="526" width="21.33203125" style="28" customWidth="1"/>
    <col min="527" max="527" width="16" style="28" bestFit="1" customWidth="1"/>
    <col min="528" max="528" width="49" style="28" customWidth="1"/>
    <col min="529" max="772" width="11.5546875" style="28"/>
    <col min="773" max="773" width="1.6640625" style="28" customWidth="1"/>
    <col min="774" max="775" width="28.6640625" style="28" customWidth="1"/>
    <col min="776" max="776" width="22.88671875" style="28" bestFit="1" customWidth="1"/>
    <col min="777" max="778" width="40.109375" style="28" customWidth="1"/>
    <col min="779" max="779" width="27.33203125" style="28" customWidth="1"/>
    <col min="780" max="780" width="20.6640625" style="28" customWidth="1"/>
    <col min="781" max="781" width="22.44140625" style="28" customWidth="1"/>
    <col min="782" max="782" width="21.33203125" style="28" customWidth="1"/>
    <col min="783" max="783" width="16" style="28" bestFit="1" customWidth="1"/>
    <col min="784" max="784" width="49" style="28" customWidth="1"/>
    <col min="785" max="1028" width="11.5546875" style="28"/>
    <col min="1029" max="1029" width="1.6640625" style="28" customWidth="1"/>
    <col min="1030" max="1031" width="28.6640625" style="28" customWidth="1"/>
    <col min="1032" max="1032" width="22.88671875" style="28" bestFit="1" customWidth="1"/>
    <col min="1033" max="1034" width="40.109375" style="28" customWidth="1"/>
    <col min="1035" max="1035" width="27.33203125" style="28" customWidth="1"/>
    <col min="1036" max="1036" width="20.6640625" style="28" customWidth="1"/>
    <col min="1037" max="1037" width="22.44140625" style="28" customWidth="1"/>
    <col min="1038" max="1038" width="21.33203125" style="28" customWidth="1"/>
    <col min="1039" max="1039" width="16" style="28" bestFit="1" customWidth="1"/>
    <col min="1040" max="1040" width="49" style="28" customWidth="1"/>
    <col min="1041" max="1284" width="11.5546875" style="28"/>
    <col min="1285" max="1285" width="1.6640625" style="28" customWidth="1"/>
    <col min="1286" max="1287" width="28.6640625" style="28" customWidth="1"/>
    <col min="1288" max="1288" width="22.88671875" style="28" bestFit="1" customWidth="1"/>
    <col min="1289" max="1290" width="40.109375" style="28" customWidth="1"/>
    <col min="1291" max="1291" width="27.33203125" style="28" customWidth="1"/>
    <col min="1292" max="1292" width="20.6640625" style="28" customWidth="1"/>
    <col min="1293" max="1293" width="22.44140625" style="28" customWidth="1"/>
    <col min="1294" max="1294" width="21.33203125" style="28" customWidth="1"/>
    <col min="1295" max="1295" width="16" style="28" bestFit="1" customWidth="1"/>
    <col min="1296" max="1296" width="49" style="28" customWidth="1"/>
    <col min="1297" max="1540" width="11.5546875" style="28"/>
    <col min="1541" max="1541" width="1.6640625" style="28" customWidth="1"/>
    <col min="1542" max="1543" width="28.6640625" style="28" customWidth="1"/>
    <col min="1544" max="1544" width="22.88671875" style="28" bestFit="1" customWidth="1"/>
    <col min="1545" max="1546" width="40.109375" style="28" customWidth="1"/>
    <col min="1547" max="1547" width="27.33203125" style="28" customWidth="1"/>
    <col min="1548" max="1548" width="20.6640625" style="28" customWidth="1"/>
    <col min="1549" max="1549" width="22.44140625" style="28" customWidth="1"/>
    <col min="1550" max="1550" width="21.33203125" style="28" customWidth="1"/>
    <col min="1551" max="1551" width="16" style="28" bestFit="1" customWidth="1"/>
    <col min="1552" max="1552" width="49" style="28" customWidth="1"/>
    <col min="1553" max="1796" width="11.5546875" style="28"/>
    <col min="1797" max="1797" width="1.6640625" style="28" customWidth="1"/>
    <col min="1798" max="1799" width="28.6640625" style="28" customWidth="1"/>
    <col min="1800" max="1800" width="22.88671875" style="28" bestFit="1" customWidth="1"/>
    <col min="1801" max="1802" width="40.109375" style="28" customWidth="1"/>
    <col min="1803" max="1803" width="27.33203125" style="28" customWidth="1"/>
    <col min="1804" max="1804" width="20.6640625" style="28" customWidth="1"/>
    <col min="1805" max="1805" width="22.44140625" style="28" customWidth="1"/>
    <col min="1806" max="1806" width="21.33203125" style="28" customWidth="1"/>
    <col min="1807" max="1807" width="16" style="28" bestFit="1" customWidth="1"/>
    <col min="1808" max="1808" width="49" style="28" customWidth="1"/>
    <col min="1809" max="2052" width="11.5546875" style="28"/>
    <col min="2053" max="2053" width="1.6640625" style="28" customWidth="1"/>
    <col min="2054" max="2055" width="28.6640625" style="28" customWidth="1"/>
    <col min="2056" max="2056" width="22.88671875" style="28" bestFit="1" customWidth="1"/>
    <col min="2057" max="2058" width="40.109375" style="28" customWidth="1"/>
    <col min="2059" max="2059" width="27.33203125" style="28" customWidth="1"/>
    <col min="2060" max="2060" width="20.6640625" style="28" customWidth="1"/>
    <col min="2061" max="2061" width="22.44140625" style="28" customWidth="1"/>
    <col min="2062" max="2062" width="21.33203125" style="28" customWidth="1"/>
    <col min="2063" max="2063" width="16" style="28" bestFit="1" customWidth="1"/>
    <col min="2064" max="2064" width="49" style="28" customWidth="1"/>
    <col min="2065" max="2308" width="11.5546875" style="28"/>
    <col min="2309" max="2309" width="1.6640625" style="28" customWidth="1"/>
    <col min="2310" max="2311" width="28.6640625" style="28" customWidth="1"/>
    <col min="2312" max="2312" width="22.88671875" style="28" bestFit="1" customWidth="1"/>
    <col min="2313" max="2314" width="40.109375" style="28" customWidth="1"/>
    <col min="2315" max="2315" width="27.33203125" style="28" customWidth="1"/>
    <col min="2316" max="2316" width="20.6640625" style="28" customWidth="1"/>
    <col min="2317" max="2317" width="22.44140625" style="28" customWidth="1"/>
    <col min="2318" max="2318" width="21.33203125" style="28" customWidth="1"/>
    <col min="2319" max="2319" width="16" style="28" bestFit="1" customWidth="1"/>
    <col min="2320" max="2320" width="49" style="28" customWidth="1"/>
    <col min="2321" max="2564" width="11.5546875" style="28"/>
    <col min="2565" max="2565" width="1.6640625" style="28" customWidth="1"/>
    <col min="2566" max="2567" width="28.6640625" style="28" customWidth="1"/>
    <col min="2568" max="2568" width="22.88671875" style="28" bestFit="1" customWidth="1"/>
    <col min="2569" max="2570" width="40.109375" style="28" customWidth="1"/>
    <col min="2571" max="2571" width="27.33203125" style="28" customWidth="1"/>
    <col min="2572" max="2572" width="20.6640625" style="28" customWidth="1"/>
    <col min="2573" max="2573" width="22.44140625" style="28" customWidth="1"/>
    <col min="2574" max="2574" width="21.33203125" style="28" customWidth="1"/>
    <col min="2575" max="2575" width="16" style="28" bestFit="1" customWidth="1"/>
    <col min="2576" max="2576" width="49" style="28" customWidth="1"/>
    <col min="2577" max="2820" width="11.5546875" style="28"/>
    <col min="2821" max="2821" width="1.6640625" style="28" customWidth="1"/>
    <col min="2822" max="2823" width="28.6640625" style="28" customWidth="1"/>
    <col min="2824" max="2824" width="22.88671875" style="28" bestFit="1" customWidth="1"/>
    <col min="2825" max="2826" width="40.109375" style="28" customWidth="1"/>
    <col min="2827" max="2827" width="27.33203125" style="28" customWidth="1"/>
    <col min="2828" max="2828" width="20.6640625" style="28" customWidth="1"/>
    <col min="2829" max="2829" width="22.44140625" style="28" customWidth="1"/>
    <col min="2830" max="2830" width="21.33203125" style="28" customWidth="1"/>
    <col min="2831" max="2831" width="16" style="28" bestFit="1" customWidth="1"/>
    <col min="2832" max="2832" width="49" style="28" customWidth="1"/>
    <col min="2833" max="3076" width="11.5546875" style="28"/>
    <col min="3077" max="3077" width="1.6640625" style="28" customWidth="1"/>
    <col min="3078" max="3079" width="28.6640625" style="28" customWidth="1"/>
    <col min="3080" max="3080" width="22.88671875" style="28" bestFit="1" customWidth="1"/>
    <col min="3081" max="3082" width="40.109375" style="28" customWidth="1"/>
    <col min="3083" max="3083" width="27.33203125" style="28" customWidth="1"/>
    <col min="3084" max="3084" width="20.6640625" style="28" customWidth="1"/>
    <col min="3085" max="3085" width="22.44140625" style="28" customWidth="1"/>
    <col min="3086" max="3086" width="21.33203125" style="28" customWidth="1"/>
    <col min="3087" max="3087" width="16" style="28" bestFit="1" customWidth="1"/>
    <col min="3088" max="3088" width="49" style="28" customWidth="1"/>
    <col min="3089" max="3332" width="11.5546875" style="28"/>
    <col min="3333" max="3333" width="1.6640625" style="28" customWidth="1"/>
    <col min="3334" max="3335" width="28.6640625" style="28" customWidth="1"/>
    <col min="3336" max="3336" width="22.88671875" style="28" bestFit="1" customWidth="1"/>
    <col min="3337" max="3338" width="40.109375" style="28" customWidth="1"/>
    <col min="3339" max="3339" width="27.33203125" style="28" customWidth="1"/>
    <col min="3340" max="3340" width="20.6640625" style="28" customWidth="1"/>
    <col min="3341" max="3341" width="22.44140625" style="28" customWidth="1"/>
    <col min="3342" max="3342" width="21.33203125" style="28" customWidth="1"/>
    <col min="3343" max="3343" width="16" style="28" bestFit="1" customWidth="1"/>
    <col min="3344" max="3344" width="49" style="28" customWidth="1"/>
    <col min="3345" max="3588" width="11.5546875" style="28"/>
    <col min="3589" max="3589" width="1.6640625" style="28" customWidth="1"/>
    <col min="3590" max="3591" width="28.6640625" style="28" customWidth="1"/>
    <col min="3592" max="3592" width="22.88671875" style="28" bestFit="1" customWidth="1"/>
    <col min="3593" max="3594" width="40.109375" style="28" customWidth="1"/>
    <col min="3595" max="3595" width="27.33203125" style="28" customWidth="1"/>
    <col min="3596" max="3596" width="20.6640625" style="28" customWidth="1"/>
    <col min="3597" max="3597" width="22.44140625" style="28" customWidth="1"/>
    <col min="3598" max="3598" width="21.33203125" style="28" customWidth="1"/>
    <col min="3599" max="3599" width="16" style="28" bestFit="1" customWidth="1"/>
    <col min="3600" max="3600" width="49" style="28" customWidth="1"/>
    <col min="3601" max="3844" width="11.5546875" style="28"/>
    <col min="3845" max="3845" width="1.6640625" style="28" customWidth="1"/>
    <col min="3846" max="3847" width="28.6640625" style="28" customWidth="1"/>
    <col min="3848" max="3848" width="22.88671875" style="28" bestFit="1" customWidth="1"/>
    <col min="3849" max="3850" width="40.109375" style="28" customWidth="1"/>
    <col min="3851" max="3851" width="27.33203125" style="28" customWidth="1"/>
    <col min="3852" max="3852" width="20.6640625" style="28" customWidth="1"/>
    <col min="3853" max="3853" width="22.44140625" style="28" customWidth="1"/>
    <col min="3854" max="3854" width="21.33203125" style="28" customWidth="1"/>
    <col min="3855" max="3855" width="16" style="28" bestFit="1" customWidth="1"/>
    <col min="3856" max="3856" width="49" style="28" customWidth="1"/>
    <col min="3857" max="4100" width="11.5546875" style="28"/>
    <col min="4101" max="4101" width="1.6640625" style="28" customWidth="1"/>
    <col min="4102" max="4103" width="28.6640625" style="28" customWidth="1"/>
    <col min="4104" max="4104" width="22.88671875" style="28" bestFit="1" customWidth="1"/>
    <col min="4105" max="4106" width="40.109375" style="28" customWidth="1"/>
    <col min="4107" max="4107" width="27.33203125" style="28" customWidth="1"/>
    <col min="4108" max="4108" width="20.6640625" style="28" customWidth="1"/>
    <col min="4109" max="4109" width="22.44140625" style="28" customWidth="1"/>
    <col min="4110" max="4110" width="21.33203125" style="28" customWidth="1"/>
    <col min="4111" max="4111" width="16" style="28" bestFit="1" customWidth="1"/>
    <col min="4112" max="4112" width="49" style="28" customWidth="1"/>
    <col min="4113" max="4356" width="11.5546875" style="28"/>
    <col min="4357" max="4357" width="1.6640625" style="28" customWidth="1"/>
    <col min="4358" max="4359" width="28.6640625" style="28" customWidth="1"/>
    <col min="4360" max="4360" width="22.88671875" style="28" bestFit="1" customWidth="1"/>
    <col min="4361" max="4362" width="40.109375" style="28" customWidth="1"/>
    <col min="4363" max="4363" width="27.33203125" style="28" customWidth="1"/>
    <col min="4364" max="4364" width="20.6640625" style="28" customWidth="1"/>
    <col min="4365" max="4365" width="22.44140625" style="28" customWidth="1"/>
    <col min="4366" max="4366" width="21.33203125" style="28" customWidth="1"/>
    <col min="4367" max="4367" width="16" style="28" bestFit="1" customWidth="1"/>
    <col min="4368" max="4368" width="49" style="28" customWidth="1"/>
    <col min="4369" max="4612" width="11.5546875" style="28"/>
    <col min="4613" max="4613" width="1.6640625" style="28" customWidth="1"/>
    <col min="4614" max="4615" width="28.6640625" style="28" customWidth="1"/>
    <col min="4616" max="4616" width="22.88671875" style="28" bestFit="1" customWidth="1"/>
    <col min="4617" max="4618" width="40.109375" style="28" customWidth="1"/>
    <col min="4619" max="4619" width="27.33203125" style="28" customWidth="1"/>
    <col min="4620" max="4620" width="20.6640625" style="28" customWidth="1"/>
    <col min="4621" max="4621" width="22.44140625" style="28" customWidth="1"/>
    <col min="4622" max="4622" width="21.33203125" style="28" customWidth="1"/>
    <col min="4623" max="4623" width="16" style="28" bestFit="1" customWidth="1"/>
    <col min="4624" max="4624" width="49" style="28" customWidth="1"/>
    <col min="4625" max="4868" width="11.5546875" style="28"/>
    <col min="4869" max="4869" width="1.6640625" style="28" customWidth="1"/>
    <col min="4870" max="4871" width="28.6640625" style="28" customWidth="1"/>
    <col min="4872" max="4872" width="22.88671875" style="28" bestFit="1" customWidth="1"/>
    <col min="4873" max="4874" width="40.109375" style="28" customWidth="1"/>
    <col min="4875" max="4875" width="27.33203125" style="28" customWidth="1"/>
    <col min="4876" max="4876" width="20.6640625" style="28" customWidth="1"/>
    <col min="4877" max="4877" width="22.44140625" style="28" customWidth="1"/>
    <col min="4878" max="4878" width="21.33203125" style="28" customWidth="1"/>
    <col min="4879" max="4879" width="16" style="28" bestFit="1" customWidth="1"/>
    <col min="4880" max="4880" width="49" style="28" customWidth="1"/>
    <col min="4881" max="5124" width="11.5546875" style="28"/>
    <col min="5125" max="5125" width="1.6640625" style="28" customWidth="1"/>
    <col min="5126" max="5127" width="28.6640625" style="28" customWidth="1"/>
    <col min="5128" max="5128" width="22.88671875" style="28" bestFit="1" customWidth="1"/>
    <col min="5129" max="5130" width="40.109375" style="28" customWidth="1"/>
    <col min="5131" max="5131" width="27.33203125" style="28" customWidth="1"/>
    <col min="5132" max="5132" width="20.6640625" style="28" customWidth="1"/>
    <col min="5133" max="5133" width="22.44140625" style="28" customWidth="1"/>
    <col min="5134" max="5134" width="21.33203125" style="28" customWidth="1"/>
    <col min="5135" max="5135" width="16" style="28" bestFit="1" customWidth="1"/>
    <col min="5136" max="5136" width="49" style="28" customWidth="1"/>
    <col min="5137" max="5380" width="11.5546875" style="28"/>
    <col min="5381" max="5381" width="1.6640625" style="28" customWidth="1"/>
    <col min="5382" max="5383" width="28.6640625" style="28" customWidth="1"/>
    <col min="5384" max="5384" width="22.88671875" style="28" bestFit="1" customWidth="1"/>
    <col min="5385" max="5386" width="40.109375" style="28" customWidth="1"/>
    <col min="5387" max="5387" width="27.33203125" style="28" customWidth="1"/>
    <col min="5388" max="5388" width="20.6640625" style="28" customWidth="1"/>
    <col min="5389" max="5389" width="22.44140625" style="28" customWidth="1"/>
    <col min="5390" max="5390" width="21.33203125" style="28" customWidth="1"/>
    <col min="5391" max="5391" width="16" style="28" bestFit="1" customWidth="1"/>
    <col min="5392" max="5392" width="49" style="28" customWidth="1"/>
    <col min="5393" max="5636" width="11.5546875" style="28"/>
    <col min="5637" max="5637" width="1.6640625" style="28" customWidth="1"/>
    <col min="5638" max="5639" width="28.6640625" style="28" customWidth="1"/>
    <col min="5640" max="5640" width="22.88671875" style="28" bestFit="1" customWidth="1"/>
    <col min="5641" max="5642" width="40.109375" style="28" customWidth="1"/>
    <col min="5643" max="5643" width="27.33203125" style="28" customWidth="1"/>
    <col min="5644" max="5644" width="20.6640625" style="28" customWidth="1"/>
    <col min="5645" max="5645" width="22.44140625" style="28" customWidth="1"/>
    <col min="5646" max="5646" width="21.33203125" style="28" customWidth="1"/>
    <col min="5647" max="5647" width="16" style="28" bestFit="1" customWidth="1"/>
    <col min="5648" max="5648" width="49" style="28" customWidth="1"/>
    <col min="5649" max="5892" width="11.5546875" style="28"/>
    <col min="5893" max="5893" width="1.6640625" style="28" customWidth="1"/>
    <col min="5894" max="5895" width="28.6640625" style="28" customWidth="1"/>
    <col min="5896" max="5896" width="22.88671875" style="28" bestFit="1" customWidth="1"/>
    <col min="5897" max="5898" width="40.109375" style="28" customWidth="1"/>
    <col min="5899" max="5899" width="27.33203125" style="28" customWidth="1"/>
    <col min="5900" max="5900" width="20.6640625" style="28" customWidth="1"/>
    <col min="5901" max="5901" width="22.44140625" style="28" customWidth="1"/>
    <col min="5902" max="5902" width="21.33203125" style="28" customWidth="1"/>
    <col min="5903" max="5903" width="16" style="28" bestFit="1" customWidth="1"/>
    <col min="5904" max="5904" width="49" style="28" customWidth="1"/>
    <col min="5905" max="6148" width="11.5546875" style="28"/>
    <col min="6149" max="6149" width="1.6640625" style="28" customWidth="1"/>
    <col min="6150" max="6151" width="28.6640625" style="28" customWidth="1"/>
    <col min="6152" max="6152" width="22.88671875" style="28" bestFit="1" customWidth="1"/>
    <col min="6153" max="6154" width="40.109375" style="28" customWidth="1"/>
    <col min="6155" max="6155" width="27.33203125" style="28" customWidth="1"/>
    <col min="6156" max="6156" width="20.6640625" style="28" customWidth="1"/>
    <col min="6157" max="6157" width="22.44140625" style="28" customWidth="1"/>
    <col min="6158" max="6158" width="21.33203125" style="28" customWidth="1"/>
    <col min="6159" max="6159" width="16" style="28" bestFit="1" customWidth="1"/>
    <col min="6160" max="6160" width="49" style="28" customWidth="1"/>
    <col min="6161" max="6404" width="11.5546875" style="28"/>
    <col min="6405" max="6405" width="1.6640625" style="28" customWidth="1"/>
    <col min="6406" max="6407" width="28.6640625" style="28" customWidth="1"/>
    <col min="6408" max="6408" width="22.88671875" style="28" bestFit="1" customWidth="1"/>
    <col min="6409" max="6410" width="40.109375" style="28" customWidth="1"/>
    <col min="6411" max="6411" width="27.33203125" style="28" customWidth="1"/>
    <col min="6412" max="6412" width="20.6640625" style="28" customWidth="1"/>
    <col min="6413" max="6413" width="22.44140625" style="28" customWidth="1"/>
    <col min="6414" max="6414" width="21.33203125" style="28" customWidth="1"/>
    <col min="6415" max="6415" width="16" style="28" bestFit="1" customWidth="1"/>
    <col min="6416" max="6416" width="49" style="28" customWidth="1"/>
    <col min="6417" max="6660" width="11.5546875" style="28"/>
    <col min="6661" max="6661" width="1.6640625" style="28" customWidth="1"/>
    <col min="6662" max="6663" width="28.6640625" style="28" customWidth="1"/>
    <col min="6664" max="6664" width="22.88671875" style="28" bestFit="1" customWidth="1"/>
    <col min="6665" max="6666" width="40.109375" style="28" customWidth="1"/>
    <col min="6667" max="6667" width="27.33203125" style="28" customWidth="1"/>
    <col min="6668" max="6668" width="20.6640625" style="28" customWidth="1"/>
    <col min="6669" max="6669" width="22.44140625" style="28" customWidth="1"/>
    <col min="6670" max="6670" width="21.33203125" style="28" customWidth="1"/>
    <col min="6671" max="6671" width="16" style="28" bestFit="1" customWidth="1"/>
    <col min="6672" max="6672" width="49" style="28" customWidth="1"/>
    <col min="6673" max="6916" width="11.5546875" style="28"/>
    <col min="6917" max="6917" width="1.6640625" style="28" customWidth="1"/>
    <col min="6918" max="6919" width="28.6640625" style="28" customWidth="1"/>
    <col min="6920" max="6920" width="22.88671875" style="28" bestFit="1" customWidth="1"/>
    <col min="6921" max="6922" width="40.109375" style="28" customWidth="1"/>
    <col min="6923" max="6923" width="27.33203125" style="28" customWidth="1"/>
    <col min="6924" max="6924" width="20.6640625" style="28" customWidth="1"/>
    <col min="6925" max="6925" width="22.44140625" style="28" customWidth="1"/>
    <col min="6926" max="6926" width="21.33203125" style="28" customWidth="1"/>
    <col min="6927" max="6927" width="16" style="28" bestFit="1" customWidth="1"/>
    <col min="6928" max="6928" width="49" style="28" customWidth="1"/>
    <col min="6929" max="7172" width="11.5546875" style="28"/>
    <col min="7173" max="7173" width="1.6640625" style="28" customWidth="1"/>
    <col min="7174" max="7175" width="28.6640625" style="28" customWidth="1"/>
    <col min="7176" max="7176" width="22.88671875" style="28" bestFit="1" customWidth="1"/>
    <col min="7177" max="7178" width="40.109375" style="28" customWidth="1"/>
    <col min="7179" max="7179" width="27.33203125" style="28" customWidth="1"/>
    <col min="7180" max="7180" width="20.6640625" style="28" customWidth="1"/>
    <col min="7181" max="7181" width="22.44140625" style="28" customWidth="1"/>
    <col min="7182" max="7182" width="21.33203125" style="28" customWidth="1"/>
    <col min="7183" max="7183" width="16" style="28" bestFit="1" customWidth="1"/>
    <col min="7184" max="7184" width="49" style="28" customWidth="1"/>
    <col min="7185" max="7428" width="11.5546875" style="28"/>
    <col min="7429" max="7429" width="1.6640625" style="28" customWidth="1"/>
    <col min="7430" max="7431" width="28.6640625" style="28" customWidth="1"/>
    <col min="7432" max="7432" width="22.88671875" style="28" bestFit="1" customWidth="1"/>
    <col min="7433" max="7434" width="40.109375" style="28" customWidth="1"/>
    <col min="7435" max="7435" width="27.33203125" style="28" customWidth="1"/>
    <col min="7436" max="7436" width="20.6640625" style="28" customWidth="1"/>
    <col min="7437" max="7437" width="22.44140625" style="28" customWidth="1"/>
    <col min="7438" max="7438" width="21.33203125" style="28" customWidth="1"/>
    <col min="7439" max="7439" width="16" style="28" bestFit="1" customWidth="1"/>
    <col min="7440" max="7440" width="49" style="28" customWidth="1"/>
    <col min="7441" max="7684" width="11.5546875" style="28"/>
    <col min="7685" max="7685" width="1.6640625" style="28" customWidth="1"/>
    <col min="7686" max="7687" width="28.6640625" style="28" customWidth="1"/>
    <col min="7688" max="7688" width="22.88671875" style="28" bestFit="1" customWidth="1"/>
    <col min="7689" max="7690" width="40.109375" style="28" customWidth="1"/>
    <col min="7691" max="7691" width="27.33203125" style="28" customWidth="1"/>
    <col min="7692" max="7692" width="20.6640625" style="28" customWidth="1"/>
    <col min="7693" max="7693" width="22.44140625" style="28" customWidth="1"/>
    <col min="7694" max="7694" width="21.33203125" style="28" customWidth="1"/>
    <col min="7695" max="7695" width="16" style="28" bestFit="1" customWidth="1"/>
    <col min="7696" max="7696" width="49" style="28" customWidth="1"/>
    <col min="7697" max="7940" width="11.5546875" style="28"/>
    <col min="7941" max="7941" width="1.6640625" style="28" customWidth="1"/>
    <col min="7942" max="7943" width="28.6640625" style="28" customWidth="1"/>
    <col min="7944" max="7944" width="22.88671875" style="28" bestFit="1" customWidth="1"/>
    <col min="7945" max="7946" width="40.109375" style="28" customWidth="1"/>
    <col min="7947" max="7947" width="27.33203125" style="28" customWidth="1"/>
    <col min="7948" max="7948" width="20.6640625" style="28" customWidth="1"/>
    <col min="7949" max="7949" width="22.44140625" style="28" customWidth="1"/>
    <col min="7950" max="7950" width="21.33203125" style="28" customWidth="1"/>
    <col min="7951" max="7951" width="16" style="28" bestFit="1" customWidth="1"/>
    <col min="7952" max="7952" width="49" style="28" customWidth="1"/>
    <col min="7953" max="8196" width="11.5546875" style="28"/>
    <col min="8197" max="8197" width="1.6640625" style="28" customWidth="1"/>
    <col min="8198" max="8199" width="28.6640625" style="28" customWidth="1"/>
    <col min="8200" max="8200" width="22.88671875" style="28" bestFit="1" customWidth="1"/>
    <col min="8201" max="8202" width="40.109375" style="28" customWidth="1"/>
    <col min="8203" max="8203" width="27.33203125" style="28" customWidth="1"/>
    <col min="8204" max="8204" width="20.6640625" style="28" customWidth="1"/>
    <col min="8205" max="8205" width="22.44140625" style="28" customWidth="1"/>
    <col min="8206" max="8206" width="21.33203125" style="28" customWidth="1"/>
    <col min="8207" max="8207" width="16" style="28" bestFit="1" customWidth="1"/>
    <col min="8208" max="8208" width="49" style="28" customWidth="1"/>
    <col min="8209" max="8452" width="11.5546875" style="28"/>
    <col min="8453" max="8453" width="1.6640625" style="28" customWidth="1"/>
    <col min="8454" max="8455" width="28.6640625" style="28" customWidth="1"/>
    <col min="8456" max="8456" width="22.88671875" style="28" bestFit="1" customWidth="1"/>
    <col min="8457" max="8458" width="40.109375" style="28" customWidth="1"/>
    <col min="8459" max="8459" width="27.33203125" style="28" customWidth="1"/>
    <col min="8460" max="8460" width="20.6640625" style="28" customWidth="1"/>
    <col min="8461" max="8461" width="22.44140625" style="28" customWidth="1"/>
    <col min="8462" max="8462" width="21.33203125" style="28" customWidth="1"/>
    <col min="8463" max="8463" width="16" style="28" bestFit="1" customWidth="1"/>
    <col min="8464" max="8464" width="49" style="28" customWidth="1"/>
    <col min="8465" max="8708" width="11.5546875" style="28"/>
    <col min="8709" max="8709" width="1.6640625" style="28" customWidth="1"/>
    <col min="8710" max="8711" width="28.6640625" style="28" customWidth="1"/>
    <col min="8712" max="8712" width="22.88671875" style="28" bestFit="1" customWidth="1"/>
    <col min="8713" max="8714" width="40.109375" style="28" customWidth="1"/>
    <col min="8715" max="8715" width="27.33203125" style="28" customWidth="1"/>
    <col min="8716" max="8716" width="20.6640625" style="28" customWidth="1"/>
    <col min="8717" max="8717" width="22.44140625" style="28" customWidth="1"/>
    <col min="8718" max="8718" width="21.33203125" style="28" customWidth="1"/>
    <col min="8719" max="8719" width="16" style="28" bestFit="1" customWidth="1"/>
    <col min="8720" max="8720" width="49" style="28" customWidth="1"/>
    <col min="8721" max="8964" width="11.5546875" style="28"/>
    <col min="8965" max="8965" width="1.6640625" style="28" customWidth="1"/>
    <col min="8966" max="8967" width="28.6640625" style="28" customWidth="1"/>
    <col min="8968" max="8968" width="22.88671875" style="28" bestFit="1" customWidth="1"/>
    <col min="8969" max="8970" width="40.109375" style="28" customWidth="1"/>
    <col min="8971" max="8971" width="27.33203125" style="28" customWidth="1"/>
    <col min="8972" max="8972" width="20.6640625" style="28" customWidth="1"/>
    <col min="8973" max="8973" width="22.44140625" style="28" customWidth="1"/>
    <col min="8974" max="8974" width="21.33203125" style="28" customWidth="1"/>
    <col min="8975" max="8975" width="16" style="28" bestFit="1" customWidth="1"/>
    <col min="8976" max="8976" width="49" style="28" customWidth="1"/>
    <col min="8977" max="9220" width="11.5546875" style="28"/>
    <col min="9221" max="9221" width="1.6640625" style="28" customWidth="1"/>
    <col min="9222" max="9223" width="28.6640625" style="28" customWidth="1"/>
    <col min="9224" max="9224" width="22.88671875" style="28" bestFit="1" customWidth="1"/>
    <col min="9225" max="9226" width="40.109375" style="28" customWidth="1"/>
    <col min="9227" max="9227" width="27.33203125" style="28" customWidth="1"/>
    <col min="9228" max="9228" width="20.6640625" style="28" customWidth="1"/>
    <col min="9229" max="9229" width="22.44140625" style="28" customWidth="1"/>
    <col min="9230" max="9230" width="21.33203125" style="28" customWidth="1"/>
    <col min="9231" max="9231" width="16" style="28" bestFit="1" customWidth="1"/>
    <col min="9232" max="9232" width="49" style="28" customWidth="1"/>
    <col min="9233" max="9476" width="11.5546875" style="28"/>
    <col min="9477" max="9477" width="1.6640625" style="28" customWidth="1"/>
    <col min="9478" max="9479" width="28.6640625" style="28" customWidth="1"/>
    <col min="9480" max="9480" width="22.88671875" style="28" bestFit="1" customWidth="1"/>
    <col min="9481" max="9482" width="40.109375" style="28" customWidth="1"/>
    <col min="9483" max="9483" width="27.33203125" style="28" customWidth="1"/>
    <col min="9484" max="9484" width="20.6640625" style="28" customWidth="1"/>
    <col min="9485" max="9485" width="22.44140625" style="28" customWidth="1"/>
    <col min="9486" max="9486" width="21.33203125" style="28" customWidth="1"/>
    <col min="9487" max="9487" width="16" style="28" bestFit="1" customWidth="1"/>
    <col min="9488" max="9488" width="49" style="28" customWidth="1"/>
    <col min="9489" max="9732" width="11.5546875" style="28"/>
    <col min="9733" max="9733" width="1.6640625" style="28" customWidth="1"/>
    <col min="9734" max="9735" width="28.6640625" style="28" customWidth="1"/>
    <col min="9736" max="9736" width="22.88671875" style="28" bestFit="1" customWidth="1"/>
    <col min="9737" max="9738" width="40.109375" style="28" customWidth="1"/>
    <col min="9739" max="9739" width="27.33203125" style="28" customWidth="1"/>
    <col min="9740" max="9740" width="20.6640625" style="28" customWidth="1"/>
    <col min="9741" max="9741" width="22.44140625" style="28" customWidth="1"/>
    <col min="9742" max="9742" width="21.33203125" style="28" customWidth="1"/>
    <col min="9743" max="9743" width="16" style="28" bestFit="1" customWidth="1"/>
    <col min="9744" max="9744" width="49" style="28" customWidth="1"/>
    <col min="9745" max="9988" width="11.5546875" style="28"/>
    <col min="9989" max="9989" width="1.6640625" style="28" customWidth="1"/>
    <col min="9990" max="9991" width="28.6640625" style="28" customWidth="1"/>
    <col min="9992" max="9992" width="22.88671875" style="28" bestFit="1" customWidth="1"/>
    <col min="9993" max="9994" width="40.109375" style="28" customWidth="1"/>
    <col min="9995" max="9995" width="27.33203125" style="28" customWidth="1"/>
    <col min="9996" max="9996" width="20.6640625" style="28" customWidth="1"/>
    <col min="9997" max="9997" width="22.44140625" style="28" customWidth="1"/>
    <col min="9998" max="9998" width="21.33203125" style="28" customWidth="1"/>
    <col min="9999" max="9999" width="16" style="28" bestFit="1" customWidth="1"/>
    <col min="10000" max="10000" width="49" style="28" customWidth="1"/>
    <col min="10001" max="10244" width="11.5546875" style="28"/>
    <col min="10245" max="10245" width="1.6640625" style="28" customWidth="1"/>
    <col min="10246" max="10247" width="28.6640625" style="28" customWidth="1"/>
    <col min="10248" max="10248" width="22.88671875" style="28" bestFit="1" customWidth="1"/>
    <col min="10249" max="10250" width="40.109375" style="28" customWidth="1"/>
    <col min="10251" max="10251" width="27.33203125" style="28" customWidth="1"/>
    <col min="10252" max="10252" width="20.6640625" style="28" customWidth="1"/>
    <col min="10253" max="10253" width="22.44140625" style="28" customWidth="1"/>
    <col min="10254" max="10254" width="21.33203125" style="28" customWidth="1"/>
    <col min="10255" max="10255" width="16" style="28" bestFit="1" customWidth="1"/>
    <col min="10256" max="10256" width="49" style="28" customWidth="1"/>
    <col min="10257" max="10500" width="11.5546875" style="28"/>
    <col min="10501" max="10501" width="1.6640625" style="28" customWidth="1"/>
    <col min="10502" max="10503" width="28.6640625" style="28" customWidth="1"/>
    <col min="10504" max="10504" width="22.88671875" style="28" bestFit="1" customWidth="1"/>
    <col min="10505" max="10506" width="40.109375" style="28" customWidth="1"/>
    <col min="10507" max="10507" width="27.33203125" style="28" customWidth="1"/>
    <col min="10508" max="10508" width="20.6640625" style="28" customWidth="1"/>
    <col min="10509" max="10509" width="22.44140625" style="28" customWidth="1"/>
    <col min="10510" max="10510" width="21.33203125" style="28" customWidth="1"/>
    <col min="10511" max="10511" width="16" style="28" bestFit="1" customWidth="1"/>
    <col min="10512" max="10512" width="49" style="28" customWidth="1"/>
    <col min="10513" max="10756" width="11.5546875" style="28"/>
    <col min="10757" max="10757" width="1.6640625" style="28" customWidth="1"/>
    <col min="10758" max="10759" width="28.6640625" style="28" customWidth="1"/>
    <col min="10760" max="10760" width="22.88671875" style="28" bestFit="1" customWidth="1"/>
    <col min="10761" max="10762" width="40.109375" style="28" customWidth="1"/>
    <col min="10763" max="10763" width="27.33203125" style="28" customWidth="1"/>
    <col min="10764" max="10764" width="20.6640625" style="28" customWidth="1"/>
    <col min="10765" max="10765" width="22.44140625" style="28" customWidth="1"/>
    <col min="10766" max="10766" width="21.33203125" style="28" customWidth="1"/>
    <col min="10767" max="10767" width="16" style="28" bestFit="1" customWidth="1"/>
    <col min="10768" max="10768" width="49" style="28" customWidth="1"/>
    <col min="10769" max="11012" width="11.5546875" style="28"/>
    <col min="11013" max="11013" width="1.6640625" style="28" customWidth="1"/>
    <col min="11014" max="11015" width="28.6640625" style="28" customWidth="1"/>
    <col min="11016" max="11016" width="22.88671875" style="28" bestFit="1" customWidth="1"/>
    <col min="11017" max="11018" width="40.109375" style="28" customWidth="1"/>
    <col min="11019" max="11019" width="27.33203125" style="28" customWidth="1"/>
    <col min="11020" max="11020" width="20.6640625" style="28" customWidth="1"/>
    <col min="11021" max="11021" width="22.44140625" style="28" customWidth="1"/>
    <col min="11022" max="11022" width="21.33203125" style="28" customWidth="1"/>
    <col min="11023" max="11023" width="16" style="28" bestFit="1" customWidth="1"/>
    <col min="11024" max="11024" width="49" style="28" customWidth="1"/>
    <col min="11025" max="11268" width="11.5546875" style="28"/>
    <col min="11269" max="11269" width="1.6640625" style="28" customWidth="1"/>
    <col min="11270" max="11271" width="28.6640625" style="28" customWidth="1"/>
    <col min="11272" max="11272" width="22.88671875" style="28" bestFit="1" customWidth="1"/>
    <col min="11273" max="11274" width="40.109375" style="28" customWidth="1"/>
    <col min="11275" max="11275" width="27.33203125" style="28" customWidth="1"/>
    <col min="11276" max="11276" width="20.6640625" style="28" customWidth="1"/>
    <col min="11277" max="11277" width="22.44140625" style="28" customWidth="1"/>
    <col min="11278" max="11278" width="21.33203125" style="28" customWidth="1"/>
    <col min="11279" max="11279" width="16" style="28" bestFit="1" customWidth="1"/>
    <col min="11280" max="11280" width="49" style="28" customWidth="1"/>
    <col min="11281" max="11524" width="11.5546875" style="28"/>
    <col min="11525" max="11525" width="1.6640625" style="28" customWidth="1"/>
    <col min="11526" max="11527" width="28.6640625" style="28" customWidth="1"/>
    <col min="11528" max="11528" width="22.88671875" style="28" bestFit="1" customWidth="1"/>
    <col min="11529" max="11530" width="40.109375" style="28" customWidth="1"/>
    <col min="11531" max="11531" width="27.33203125" style="28" customWidth="1"/>
    <col min="11532" max="11532" width="20.6640625" style="28" customWidth="1"/>
    <col min="11533" max="11533" width="22.44140625" style="28" customWidth="1"/>
    <col min="11534" max="11534" width="21.33203125" style="28" customWidth="1"/>
    <col min="11535" max="11535" width="16" style="28" bestFit="1" customWidth="1"/>
    <col min="11536" max="11536" width="49" style="28" customWidth="1"/>
    <col min="11537" max="11780" width="11.5546875" style="28"/>
    <col min="11781" max="11781" width="1.6640625" style="28" customWidth="1"/>
    <col min="11782" max="11783" width="28.6640625" style="28" customWidth="1"/>
    <col min="11784" max="11784" width="22.88671875" style="28" bestFit="1" customWidth="1"/>
    <col min="11785" max="11786" width="40.109375" style="28" customWidth="1"/>
    <col min="11787" max="11787" width="27.33203125" style="28" customWidth="1"/>
    <col min="11788" max="11788" width="20.6640625" style="28" customWidth="1"/>
    <col min="11789" max="11789" width="22.44140625" style="28" customWidth="1"/>
    <col min="11790" max="11790" width="21.33203125" style="28" customWidth="1"/>
    <col min="11791" max="11791" width="16" style="28" bestFit="1" customWidth="1"/>
    <col min="11792" max="11792" width="49" style="28" customWidth="1"/>
    <col min="11793" max="12036" width="11.5546875" style="28"/>
    <col min="12037" max="12037" width="1.6640625" style="28" customWidth="1"/>
    <col min="12038" max="12039" width="28.6640625" style="28" customWidth="1"/>
    <col min="12040" max="12040" width="22.88671875" style="28" bestFit="1" customWidth="1"/>
    <col min="12041" max="12042" width="40.109375" style="28" customWidth="1"/>
    <col min="12043" max="12043" width="27.33203125" style="28" customWidth="1"/>
    <col min="12044" max="12044" width="20.6640625" style="28" customWidth="1"/>
    <col min="12045" max="12045" width="22.44140625" style="28" customWidth="1"/>
    <col min="12046" max="12046" width="21.33203125" style="28" customWidth="1"/>
    <col min="12047" max="12047" width="16" style="28" bestFit="1" customWidth="1"/>
    <col min="12048" max="12048" width="49" style="28" customWidth="1"/>
    <col min="12049" max="12292" width="11.5546875" style="28"/>
    <col min="12293" max="12293" width="1.6640625" style="28" customWidth="1"/>
    <col min="12294" max="12295" width="28.6640625" style="28" customWidth="1"/>
    <col min="12296" max="12296" width="22.88671875" style="28" bestFit="1" customWidth="1"/>
    <col min="12297" max="12298" width="40.109375" style="28" customWidth="1"/>
    <col min="12299" max="12299" width="27.33203125" style="28" customWidth="1"/>
    <col min="12300" max="12300" width="20.6640625" style="28" customWidth="1"/>
    <col min="12301" max="12301" width="22.44140625" style="28" customWidth="1"/>
    <col min="12302" max="12302" width="21.33203125" style="28" customWidth="1"/>
    <col min="12303" max="12303" width="16" style="28" bestFit="1" customWidth="1"/>
    <col min="12304" max="12304" width="49" style="28" customWidth="1"/>
    <col min="12305" max="12548" width="11.5546875" style="28"/>
    <col min="12549" max="12549" width="1.6640625" style="28" customWidth="1"/>
    <col min="12550" max="12551" width="28.6640625" style="28" customWidth="1"/>
    <col min="12552" max="12552" width="22.88671875" style="28" bestFit="1" customWidth="1"/>
    <col min="12553" max="12554" width="40.109375" style="28" customWidth="1"/>
    <col min="12555" max="12555" width="27.33203125" style="28" customWidth="1"/>
    <col min="12556" max="12556" width="20.6640625" style="28" customWidth="1"/>
    <col min="12557" max="12557" width="22.44140625" style="28" customWidth="1"/>
    <col min="12558" max="12558" width="21.33203125" style="28" customWidth="1"/>
    <col min="12559" max="12559" width="16" style="28" bestFit="1" customWidth="1"/>
    <col min="12560" max="12560" width="49" style="28" customWidth="1"/>
    <col min="12561" max="12804" width="11.5546875" style="28"/>
    <col min="12805" max="12805" width="1.6640625" style="28" customWidth="1"/>
    <col min="12806" max="12807" width="28.6640625" style="28" customWidth="1"/>
    <col min="12808" max="12808" width="22.88671875" style="28" bestFit="1" customWidth="1"/>
    <col min="12809" max="12810" width="40.109375" style="28" customWidth="1"/>
    <col min="12811" max="12811" width="27.33203125" style="28" customWidth="1"/>
    <col min="12812" max="12812" width="20.6640625" style="28" customWidth="1"/>
    <col min="12813" max="12813" width="22.44140625" style="28" customWidth="1"/>
    <col min="12814" max="12814" width="21.33203125" style="28" customWidth="1"/>
    <col min="12815" max="12815" width="16" style="28" bestFit="1" customWidth="1"/>
    <col min="12816" max="12816" width="49" style="28" customWidth="1"/>
    <col min="12817" max="13060" width="11.5546875" style="28"/>
    <col min="13061" max="13061" width="1.6640625" style="28" customWidth="1"/>
    <col min="13062" max="13063" width="28.6640625" style="28" customWidth="1"/>
    <col min="13064" max="13064" width="22.88671875" style="28" bestFit="1" customWidth="1"/>
    <col min="13065" max="13066" width="40.109375" style="28" customWidth="1"/>
    <col min="13067" max="13067" width="27.33203125" style="28" customWidth="1"/>
    <col min="13068" max="13068" width="20.6640625" style="28" customWidth="1"/>
    <col min="13069" max="13069" width="22.44140625" style="28" customWidth="1"/>
    <col min="13070" max="13070" width="21.33203125" style="28" customWidth="1"/>
    <col min="13071" max="13071" width="16" style="28" bestFit="1" customWidth="1"/>
    <col min="13072" max="13072" width="49" style="28" customWidth="1"/>
    <col min="13073" max="13316" width="11.5546875" style="28"/>
    <col min="13317" max="13317" width="1.6640625" style="28" customWidth="1"/>
    <col min="13318" max="13319" width="28.6640625" style="28" customWidth="1"/>
    <col min="13320" max="13320" width="22.88671875" style="28" bestFit="1" customWidth="1"/>
    <col min="13321" max="13322" width="40.109375" style="28" customWidth="1"/>
    <col min="13323" max="13323" width="27.33203125" style="28" customWidth="1"/>
    <col min="13324" max="13324" width="20.6640625" style="28" customWidth="1"/>
    <col min="13325" max="13325" width="22.44140625" style="28" customWidth="1"/>
    <col min="13326" max="13326" width="21.33203125" style="28" customWidth="1"/>
    <col min="13327" max="13327" width="16" style="28" bestFit="1" customWidth="1"/>
    <col min="13328" max="13328" width="49" style="28" customWidth="1"/>
    <col min="13329" max="13572" width="11.5546875" style="28"/>
    <col min="13573" max="13573" width="1.6640625" style="28" customWidth="1"/>
    <col min="13574" max="13575" width="28.6640625" style="28" customWidth="1"/>
    <col min="13576" max="13576" width="22.88671875" style="28" bestFit="1" customWidth="1"/>
    <col min="13577" max="13578" width="40.109375" style="28" customWidth="1"/>
    <col min="13579" max="13579" width="27.33203125" style="28" customWidth="1"/>
    <col min="13580" max="13580" width="20.6640625" style="28" customWidth="1"/>
    <col min="13581" max="13581" width="22.44140625" style="28" customWidth="1"/>
    <col min="13582" max="13582" width="21.33203125" style="28" customWidth="1"/>
    <col min="13583" max="13583" width="16" style="28" bestFit="1" customWidth="1"/>
    <col min="13584" max="13584" width="49" style="28" customWidth="1"/>
    <col min="13585" max="13828" width="11.5546875" style="28"/>
    <col min="13829" max="13829" width="1.6640625" style="28" customWidth="1"/>
    <col min="13830" max="13831" width="28.6640625" style="28" customWidth="1"/>
    <col min="13832" max="13832" width="22.88671875" style="28" bestFit="1" customWidth="1"/>
    <col min="13833" max="13834" width="40.109375" style="28" customWidth="1"/>
    <col min="13835" max="13835" width="27.33203125" style="28" customWidth="1"/>
    <col min="13836" max="13836" width="20.6640625" style="28" customWidth="1"/>
    <col min="13837" max="13837" width="22.44140625" style="28" customWidth="1"/>
    <col min="13838" max="13838" width="21.33203125" style="28" customWidth="1"/>
    <col min="13839" max="13839" width="16" style="28" bestFit="1" customWidth="1"/>
    <col min="13840" max="13840" width="49" style="28" customWidth="1"/>
    <col min="13841" max="14084" width="11.5546875" style="28"/>
    <col min="14085" max="14085" width="1.6640625" style="28" customWidth="1"/>
    <col min="14086" max="14087" width="28.6640625" style="28" customWidth="1"/>
    <col min="14088" max="14088" width="22.88671875" style="28" bestFit="1" customWidth="1"/>
    <col min="14089" max="14090" width="40.109375" style="28" customWidth="1"/>
    <col min="14091" max="14091" width="27.33203125" style="28" customWidth="1"/>
    <col min="14092" max="14092" width="20.6640625" style="28" customWidth="1"/>
    <col min="14093" max="14093" width="22.44140625" style="28" customWidth="1"/>
    <col min="14094" max="14094" width="21.33203125" style="28" customWidth="1"/>
    <col min="14095" max="14095" width="16" style="28" bestFit="1" customWidth="1"/>
    <col min="14096" max="14096" width="49" style="28" customWidth="1"/>
    <col min="14097" max="14340" width="11.5546875" style="28"/>
    <col min="14341" max="14341" width="1.6640625" style="28" customWidth="1"/>
    <col min="14342" max="14343" width="28.6640625" style="28" customWidth="1"/>
    <col min="14344" max="14344" width="22.88671875" style="28" bestFit="1" customWidth="1"/>
    <col min="14345" max="14346" width="40.109375" style="28" customWidth="1"/>
    <col min="14347" max="14347" width="27.33203125" style="28" customWidth="1"/>
    <col min="14348" max="14348" width="20.6640625" style="28" customWidth="1"/>
    <col min="14349" max="14349" width="22.44140625" style="28" customWidth="1"/>
    <col min="14350" max="14350" width="21.33203125" style="28" customWidth="1"/>
    <col min="14351" max="14351" width="16" style="28" bestFit="1" customWidth="1"/>
    <col min="14352" max="14352" width="49" style="28" customWidth="1"/>
    <col min="14353" max="14596" width="11.5546875" style="28"/>
    <col min="14597" max="14597" width="1.6640625" style="28" customWidth="1"/>
    <col min="14598" max="14599" width="28.6640625" style="28" customWidth="1"/>
    <col min="14600" max="14600" width="22.88671875" style="28" bestFit="1" customWidth="1"/>
    <col min="14601" max="14602" width="40.109375" style="28" customWidth="1"/>
    <col min="14603" max="14603" width="27.33203125" style="28" customWidth="1"/>
    <col min="14604" max="14604" width="20.6640625" style="28" customWidth="1"/>
    <col min="14605" max="14605" width="22.44140625" style="28" customWidth="1"/>
    <col min="14606" max="14606" width="21.33203125" style="28" customWidth="1"/>
    <col min="14607" max="14607" width="16" style="28" bestFit="1" customWidth="1"/>
    <col min="14608" max="14608" width="49" style="28" customWidth="1"/>
    <col min="14609" max="14852" width="11.5546875" style="28"/>
    <col min="14853" max="14853" width="1.6640625" style="28" customWidth="1"/>
    <col min="14854" max="14855" width="28.6640625" style="28" customWidth="1"/>
    <col min="14856" max="14856" width="22.88671875" style="28" bestFit="1" customWidth="1"/>
    <col min="14857" max="14858" width="40.109375" style="28" customWidth="1"/>
    <col min="14859" max="14859" width="27.33203125" style="28" customWidth="1"/>
    <col min="14860" max="14860" width="20.6640625" style="28" customWidth="1"/>
    <col min="14861" max="14861" width="22.44140625" style="28" customWidth="1"/>
    <col min="14862" max="14862" width="21.33203125" style="28" customWidth="1"/>
    <col min="14863" max="14863" width="16" style="28" bestFit="1" customWidth="1"/>
    <col min="14864" max="14864" width="49" style="28" customWidth="1"/>
    <col min="14865" max="15108" width="11.5546875" style="28"/>
    <col min="15109" max="15109" width="1.6640625" style="28" customWidth="1"/>
    <col min="15110" max="15111" width="28.6640625" style="28" customWidth="1"/>
    <col min="15112" max="15112" width="22.88671875" style="28" bestFit="1" customWidth="1"/>
    <col min="15113" max="15114" width="40.109375" style="28" customWidth="1"/>
    <col min="15115" max="15115" width="27.33203125" style="28" customWidth="1"/>
    <col min="15116" max="15116" width="20.6640625" style="28" customWidth="1"/>
    <col min="15117" max="15117" width="22.44140625" style="28" customWidth="1"/>
    <col min="15118" max="15118" width="21.33203125" style="28" customWidth="1"/>
    <col min="15119" max="15119" width="16" style="28" bestFit="1" customWidth="1"/>
    <col min="15120" max="15120" width="49" style="28" customWidth="1"/>
    <col min="15121" max="15364" width="11.5546875" style="28"/>
    <col min="15365" max="15365" width="1.6640625" style="28" customWidth="1"/>
    <col min="15366" max="15367" width="28.6640625" style="28" customWidth="1"/>
    <col min="15368" max="15368" width="22.88671875" style="28" bestFit="1" customWidth="1"/>
    <col min="15369" max="15370" width="40.109375" style="28" customWidth="1"/>
    <col min="15371" max="15371" width="27.33203125" style="28" customWidth="1"/>
    <col min="15372" max="15372" width="20.6640625" style="28" customWidth="1"/>
    <col min="15373" max="15373" width="22.44140625" style="28" customWidth="1"/>
    <col min="15374" max="15374" width="21.33203125" style="28" customWidth="1"/>
    <col min="15375" max="15375" width="16" style="28" bestFit="1" customWidth="1"/>
    <col min="15376" max="15376" width="49" style="28" customWidth="1"/>
    <col min="15377" max="15620" width="11.5546875" style="28"/>
    <col min="15621" max="15621" width="1.6640625" style="28" customWidth="1"/>
    <col min="15622" max="15623" width="28.6640625" style="28" customWidth="1"/>
    <col min="15624" max="15624" width="22.88671875" style="28" bestFit="1" customWidth="1"/>
    <col min="15625" max="15626" width="40.109375" style="28" customWidth="1"/>
    <col min="15627" max="15627" width="27.33203125" style="28" customWidth="1"/>
    <col min="15628" max="15628" width="20.6640625" style="28" customWidth="1"/>
    <col min="15629" max="15629" width="22.44140625" style="28" customWidth="1"/>
    <col min="15630" max="15630" width="21.33203125" style="28" customWidth="1"/>
    <col min="15631" max="15631" width="16" style="28" bestFit="1" customWidth="1"/>
    <col min="15632" max="15632" width="49" style="28" customWidth="1"/>
    <col min="15633" max="15876" width="11.5546875" style="28"/>
    <col min="15877" max="15877" width="1.6640625" style="28" customWidth="1"/>
    <col min="15878" max="15879" width="28.6640625" style="28" customWidth="1"/>
    <col min="15880" max="15880" width="22.88671875" style="28" bestFit="1" customWidth="1"/>
    <col min="15881" max="15882" width="40.109375" style="28" customWidth="1"/>
    <col min="15883" max="15883" width="27.33203125" style="28" customWidth="1"/>
    <col min="15884" max="15884" width="20.6640625" style="28" customWidth="1"/>
    <col min="15885" max="15885" width="22.44140625" style="28" customWidth="1"/>
    <col min="15886" max="15886" width="21.33203125" style="28" customWidth="1"/>
    <col min="15887" max="15887" width="16" style="28" bestFit="1" customWidth="1"/>
    <col min="15888" max="15888" width="49" style="28" customWidth="1"/>
    <col min="15889" max="16132" width="11.5546875" style="28"/>
    <col min="16133" max="16133" width="1.6640625" style="28" customWidth="1"/>
    <col min="16134" max="16135" width="28.6640625" style="28" customWidth="1"/>
    <col min="16136" max="16136" width="22.88671875" style="28" bestFit="1" customWidth="1"/>
    <col min="16137" max="16138" width="40.109375" style="28" customWidth="1"/>
    <col min="16139" max="16139" width="27.33203125" style="28" customWidth="1"/>
    <col min="16140" max="16140" width="20.6640625" style="28" customWidth="1"/>
    <col min="16141" max="16141" width="22.44140625" style="28" customWidth="1"/>
    <col min="16142" max="16142" width="21.33203125" style="28" customWidth="1"/>
    <col min="16143" max="16143" width="16" style="28" bestFit="1" customWidth="1"/>
    <col min="16144" max="16144" width="49" style="28" customWidth="1"/>
    <col min="16145" max="16384" width="11.5546875" style="28"/>
  </cols>
  <sheetData>
    <row r="2" spans="2:13" s="15" customFormat="1" ht="77.25" customHeight="1" x14ac:dyDescent="0.3">
      <c r="B2" s="574" t="s">
        <v>107</v>
      </c>
      <c r="C2" s="575"/>
      <c r="D2" s="575"/>
      <c r="E2" s="575"/>
      <c r="F2" s="575"/>
      <c r="G2" s="575"/>
      <c r="H2" s="575"/>
      <c r="I2" s="575"/>
      <c r="J2" s="575"/>
      <c r="K2" s="575"/>
      <c r="L2" s="575"/>
      <c r="M2" s="575"/>
    </row>
    <row r="3" spans="2:13" s="17" customFormat="1" thickBot="1" x14ac:dyDescent="0.35">
      <c r="B3" s="16"/>
      <c r="C3" s="16"/>
      <c r="F3" s="18"/>
      <c r="G3" s="18"/>
    </row>
    <row r="4" spans="2:13" s="17" customFormat="1" thickBot="1" x14ac:dyDescent="0.35">
      <c r="B4" s="576" t="s">
        <v>1</v>
      </c>
      <c r="C4" s="577" t="s">
        <v>5</v>
      </c>
      <c r="D4" s="576" t="s">
        <v>2</v>
      </c>
      <c r="E4" s="576" t="s">
        <v>6</v>
      </c>
      <c r="F4" s="580" t="s">
        <v>3</v>
      </c>
      <c r="G4" s="582" t="s">
        <v>8</v>
      </c>
      <c r="H4" s="583" t="s">
        <v>9</v>
      </c>
      <c r="I4" s="584"/>
      <c r="J4" s="584"/>
      <c r="K4" s="584"/>
      <c r="L4" s="584"/>
      <c r="M4" s="585"/>
    </row>
    <row r="5" spans="2:13" s="17" customFormat="1" ht="39" customHeight="1" thickBot="1" x14ac:dyDescent="0.35">
      <c r="B5" s="576"/>
      <c r="C5" s="578"/>
      <c r="D5" s="576"/>
      <c r="E5" s="576"/>
      <c r="F5" s="581"/>
      <c r="G5" s="582"/>
      <c r="H5" s="586"/>
      <c r="I5" s="587"/>
      <c r="J5" s="587"/>
      <c r="K5" s="587"/>
      <c r="L5" s="587"/>
      <c r="M5" s="588"/>
    </row>
    <row r="6" spans="2:13" s="17" customFormat="1" ht="70.2" thickBot="1" x14ac:dyDescent="0.35">
      <c r="B6" s="576"/>
      <c r="C6" s="579"/>
      <c r="D6" s="576"/>
      <c r="E6" s="576"/>
      <c r="F6" s="19" t="s">
        <v>7</v>
      </c>
      <c r="G6" s="20" t="s">
        <v>4</v>
      </c>
      <c r="H6" s="20" t="s">
        <v>10</v>
      </c>
      <c r="I6" s="20" t="s">
        <v>20</v>
      </c>
      <c r="J6" s="20" t="s">
        <v>21</v>
      </c>
      <c r="K6" s="20" t="s">
        <v>22</v>
      </c>
      <c r="L6" s="21" t="s">
        <v>11</v>
      </c>
      <c r="M6" s="21" t="s">
        <v>12</v>
      </c>
    </row>
    <row r="7" spans="2:13" ht="40.5" customHeight="1" x14ac:dyDescent="0.3">
      <c r="B7" s="22" t="s">
        <v>29</v>
      </c>
      <c r="C7" s="23"/>
      <c r="D7" s="24"/>
      <c r="E7" s="25">
        <f>SUM(E8:E30)</f>
        <v>349703000000</v>
      </c>
      <c r="F7" s="26"/>
      <c r="G7" s="26"/>
      <c r="H7" s="24"/>
      <c r="I7" s="24"/>
      <c r="J7" s="24"/>
      <c r="K7" s="24"/>
      <c r="L7" s="24"/>
      <c r="M7" s="27"/>
    </row>
    <row r="8" spans="2:13" ht="30" customHeight="1" x14ac:dyDescent="0.3">
      <c r="B8" s="29"/>
      <c r="C8" s="30" t="s">
        <v>30</v>
      </c>
      <c r="D8" s="31"/>
      <c r="E8" s="32">
        <v>15112287754</v>
      </c>
      <c r="F8" s="33"/>
      <c r="G8" s="33"/>
      <c r="H8" s="31"/>
      <c r="I8" s="31"/>
      <c r="J8" s="34">
        <v>42872</v>
      </c>
      <c r="K8" s="34">
        <v>42962</v>
      </c>
      <c r="L8" s="34">
        <v>42977</v>
      </c>
      <c r="M8" s="35">
        <v>43157</v>
      </c>
    </row>
    <row r="9" spans="2:13" ht="30" customHeight="1" x14ac:dyDescent="0.3">
      <c r="B9" s="29"/>
      <c r="C9" s="30" t="s">
        <v>31</v>
      </c>
      <c r="D9" s="31"/>
      <c r="E9" s="32">
        <v>5000000000</v>
      </c>
      <c r="F9" s="33" t="s">
        <v>32</v>
      </c>
      <c r="G9" s="33"/>
      <c r="H9" s="31"/>
      <c r="I9" s="31"/>
      <c r="J9" s="34"/>
      <c r="K9" s="34"/>
      <c r="L9" s="34"/>
      <c r="M9" s="35"/>
    </row>
    <row r="10" spans="2:13" ht="30" customHeight="1" x14ac:dyDescent="0.3">
      <c r="B10" s="29"/>
      <c r="C10" s="30" t="s">
        <v>33</v>
      </c>
      <c r="D10" s="31"/>
      <c r="E10" s="32">
        <v>3909000000</v>
      </c>
      <c r="F10" s="33" t="s">
        <v>32</v>
      </c>
      <c r="G10" s="33"/>
      <c r="H10" s="31"/>
      <c r="I10" s="31"/>
      <c r="J10" s="34"/>
      <c r="K10" s="34"/>
      <c r="L10" s="34"/>
      <c r="M10" s="35"/>
    </row>
    <row r="11" spans="2:13" ht="30" customHeight="1" x14ac:dyDescent="0.3">
      <c r="B11" s="29"/>
      <c r="C11" s="30" t="s">
        <v>34</v>
      </c>
      <c r="D11" s="31"/>
      <c r="E11" s="32">
        <v>33736774243</v>
      </c>
      <c r="F11" s="33" t="s">
        <v>32</v>
      </c>
      <c r="G11" s="33"/>
      <c r="H11" s="31"/>
      <c r="I11" s="31"/>
      <c r="J11" s="34"/>
      <c r="K11" s="34"/>
      <c r="L11" s="34"/>
      <c r="M11" s="35"/>
    </row>
    <row r="12" spans="2:13" ht="30" customHeight="1" x14ac:dyDescent="0.3">
      <c r="B12" s="29"/>
      <c r="C12" s="30" t="s">
        <v>35</v>
      </c>
      <c r="D12" s="31"/>
      <c r="E12" s="32">
        <v>200000000</v>
      </c>
      <c r="F12" s="33" t="s">
        <v>32</v>
      </c>
      <c r="G12" s="33"/>
      <c r="H12" s="31"/>
      <c r="I12" s="31"/>
      <c r="J12" s="34"/>
      <c r="K12" s="34"/>
      <c r="L12" s="34"/>
      <c r="M12" s="35"/>
    </row>
    <row r="13" spans="2:13" ht="30" customHeight="1" x14ac:dyDescent="0.3">
      <c r="B13" s="29"/>
      <c r="C13" s="30" t="s">
        <v>36</v>
      </c>
      <c r="D13" s="31"/>
      <c r="E13" s="32">
        <v>21753662173</v>
      </c>
      <c r="F13" s="33" t="s">
        <v>32</v>
      </c>
      <c r="G13" s="33"/>
      <c r="H13" s="31"/>
      <c r="I13" s="31"/>
      <c r="J13" s="34"/>
      <c r="K13" s="34"/>
      <c r="L13" s="34"/>
      <c r="M13" s="35"/>
    </row>
    <row r="14" spans="2:13" ht="30" customHeight="1" x14ac:dyDescent="0.3">
      <c r="B14" s="29"/>
      <c r="C14" s="30" t="s">
        <v>37</v>
      </c>
      <c r="D14" s="31"/>
      <c r="E14" s="32">
        <v>1853720439</v>
      </c>
      <c r="F14" s="33" t="s">
        <v>32</v>
      </c>
      <c r="G14" s="33"/>
      <c r="H14" s="31"/>
      <c r="I14" s="31"/>
      <c r="J14" s="34"/>
      <c r="K14" s="34"/>
      <c r="L14" s="34"/>
      <c r="M14" s="35"/>
    </row>
    <row r="15" spans="2:13" ht="30" customHeight="1" x14ac:dyDescent="0.3">
      <c r="B15" s="29"/>
      <c r="C15" s="30" t="s">
        <v>38</v>
      </c>
      <c r="D15" s="31"/>
      <c r="E15" s="32">
        <v>12503054383</v>
      </c>
      <c r="F15" s="33" t="s">
        <v>32</v>
      </c>
      <c r="G15" s="33"/>
      <c r="H15" s="31"/>
      <c r="I15" s="31"/>
      <c r="J15" s="34"/>
      <c r="K15" s="34"/>
      <c r="L15" s="34"/>
      <c r="M15" s="35"/>
    </row>
    <row r="16" spans="2:13" ht="30" customHeight="1" x14ac:dyDescent="0.3">
      <c r="B16" s="29"/>
      <c r="C16" s="30" t="s">
        <v>39</v>
      </c>
      <c r="D16" s="31"/>
      <c r="E16" s="32">
        <v>896000000</v>
      </c>
      <c r="F16" s="33" t="s">
        <v>32</v>
      </c>
      <c r="G16" s="33"/>
      <c r="H16" s="31"/>
      <c r="I16" s="31"/>
      <c r="J16" s="34"/>
      <c r="K16" s="34"/>
      <c r="L16" s="34"/>
      <c r="M16" s="35"/>
    </row>
    <row r="17" spans="2:13" ht="30" customHeight="1" x14ac:dyDescent="0.3">
      <c r="B17" s="29"/>
      <c r="C17" s="30" t="s">
        <v>40</v>
      </c>
      <c r="D17" s="31"/>
      <c r="E17" s="32">
        <v>25854958543</v>
      </c>
      <c r="F17" s="33" t="s">
        <v>32</v>
      </c>
      <c r="G17" s="33"/>
      <c r="H17" s="31"/>
      <c r="I17" s="31"/>
      <c r="J17" s="34"/>
      <c r="K17" s="34"/>
      <c r="L17" s="34"/>
      <c r="M17" s="35"/>
    </row>
    <row r="18" spans="2:13" ht="30" customHeight="1" x14ac:dyDescent="0.3">
      <c r="B18" s="29"/>
      <c r="C18" s="30" t="s">
        <v>40</v>
      </c>
      <c r="D18" s="31"/>
      <c r="E18" s="32">
        <v>31439709415.659584</v>
      </c>
      <c r="F18" s="33" t="s">
        <v>32</v>
      </c>
      <c r="G18" s="33"/>
      <c r="H18" s="31"/>
      <c r="I18" s="31"/>
      <c r="J18" s="34"/>
      <c r="K18" s="34"/>
      <c r="L18" s="34"/>
      <c r="M18" s="35"/>
    </row>
    <row r="19" spans="2:13" ht="30" customHeight="1" x14ac:dyDescent="0.3">
      <c r="B19" s="29"/>
      <c r="C19" s="30" t="s">
        <v>40</v>
      </c>
      <c r="D19" s="31"/>
      <c r="E19" s="32">
        <v>55935293063.340416</v>
      </c>
      <c r="F19" s="33" t="s">
        <v>32</v>
      </c>
      <c r="G19" s="33"/>
      <c r="H19" s="31"/>
      <c r="I19" s="31"/>
      <c r="J19" s="34">
        <v>42782</v>
      </c>
      <c r="K19" s="34">
        <v>42872</v>
      </c>
      <c r="L19" s="34">
        <v>42887</v>
      </c>
      <c r="M19" s="35">
        <v>43187</v>
      </c>
    </row>
    <row r="20" spans="2:13" ht="30" customHeight="1" x14ac:dyDescent="0.3">
      <c r="B20" s="29"/>
      <c r="C20" s="30" t="s">
        <v>41</v>
      </c>
      <c r="D20" s="31"/>
      <c r="E20" s="32">
        <v>5200000000</v>
      </c>
      <c r="F20" s="33" t="s">
        <v>32</v>
      </c>
      <c r="G20" s="33"/>
      <c r="H20" s="31"/>
      <c r="I20" s="31"/>
      <c r="J20" s="34"/>
      <c r="K20" s="34"/>
      <c r="L20" s="34"/>
      <c r="M20" s="35"/>
    </row>
    <row r="21" spans="2:13" ht="30" customHeight="1" x14ac:dyDescent="0.3">
      <c r="B21" s="29"/>
      <c r="C21" s="30" t="s">
        <v>42</v>
      </c>
      <c r="D21" s="31"/>
      <c r="E21" s="32">
        <v>22000000000</v>
      </c>
      <c r="F21" s="33" t="s">
        <v>32</v>
      </c>
      <c r="G21" s="33"/>
      <c r="H21" s="31"/>
      <c r="I21" s="31"/>
      <c r="J21" s="34"/>
      <c r="K21" s="34"/>
      <c r="L21" s="34"/>
      <c r="M21" s="35"/>
    </row>
    <row r="22" spans="2:13" ht="30" customHeight="1" x14ac:dyDescent="0.3">
      <c r="B22" s="29"/>
      <c r="C22" s="30" t="s">
        <v>43</v>
      </c>
      <c r="D22" s="31"/>
      <c r="E22" s="32">
        <v>8280000000</v>
      </c>
      <c r="F22" s="33" t="s">
        <v>0</v>
      </c>
      <c r="G22" s="33"/>
      <c r="H22" s="31"/>
      <c r="I22" s="31"/>
      <c r="J22" s="34">
        <v>42782</v>
      </c>
      <c r="K22" s="34">
        <v>42872</v>
      </c>
      <c r="L22" s="34">
        <v>42887</v>
      </c>
      <c r="M22" s="35">
        <v>43097</v>
      </c>
    </row>
    <row r="23" spans="2:13" ht="30" customHeight="1" x14ac:dyDescent="0.3">
      <c r="B23" s="29"/>
      <c r="C23" s="30" t="s">
        <v>44</v>
      </c>
      <c r="D23" s="31"/>
      <c r="E23" s="32">
        <v>720000000</v>
      </c>
      <c r="F23" s="33" t="s">
        <v>0</v>
      </c>
      <c r="G23" s="33"/>
      <c r="H23" s="31"/>
      <c r="I23" s="31"/>
      <c r="J23" s="34">
        <v>42782</v>
      </c>
      <c r="K23" s="34">
        <v>42872</v>
      </c>
      <c r="L23" s="34">
        <v>42887</v>
      </c>
      <c r="M23" s="35">
        <v>43097</v>
      </c>
    </row>
    <row r="24" spans="2:13" ht="30" customHeight="1" x14ac:dyDescent="0.3">
      <c r="B24" s="29"/>
      <c r="C24" s="30" t="s">
        <v>45</v>
      </c>
      <c r="D24" s="31"/>
      <c r="E24" s="32">
        <v>30000000000</v>
      </c>
      <c r="F24" s="33" t="s">
        <v>19</v>
      </c>
      <c r="G24" s="33"/>
      <c r="H24" s="31"/>
      <c r="I24" s="31"/>
      <c r="J24" s="34">
        <v>42780</v>
      </c>
      <c r="K24" s="34">
        <v>42870</v>
      </c>
      <c r="L24" s="34">
        <v>42887</v>
      </c>
      <c r="M24" s="35">
        <v>43307</v>
      </c>
    </row>
    <row r="25" spans="2:13" ht="30" customHeight="1" x14ac:dyDescent="0.3">
      <c r="B25" s="29"/>
      <c r="C25" s="30" t="s">
        <v>46</v>
      </c>
      <c r="D25" s="31"/>
      <c r="E25" s="32">
        <v>9863000000</v>
      </c>
      <c r="F25" s="33" t="s">
        <v>19</v>
      </c>
      <c r="G25" s="33"/>
      <c r="H25" s="31"/>
      <c r="I25" s="31"/>
      <c r="J25" s="34">
        <v>42780</v>
      </c>
      <c r="K25" s="34">
        <v>42870</v>
      </c>
      <c r="L25" s="34">
        <v>42887</v>
      </c>
      <c r="M25" s="35">
        <v>43097</v>
      </c>
    </row>
    <row r="26" spans="2:13" ht="30" customHeight="1" x14ac:dyDescent="0.3">
      <c r="B26" s="29"/>
      <c r="C26" s="30" t="s">
        <v>47</v>
      </c>
      <c r="D26" s="31"/>
      <c r="E26" s="32">
        <v>8727219593</v>
      </c>
      <c r="F26" s="33" t="s">
        <v>19</v>
      </c>
      <c r="G26" s="33"/>
      <c r="H26" s="31"/>
      <c r="I26" s="31"/>
      <c r="J26" s="34"/>
      <c r="K26" s="34"/>
      <c r="L26" s="34"/>
      <c r="M26" s="35"/>
    </row>
    <row r="27" spans="2:13" ht="30" customHeight="1" x14ac:dyDescent="0.3">
      <c r="B27" s="29"/>
      <c r="C27" s="30" t="s">
        <v>48</v>
      </c>
      <c r="D27" s="31"/>
      <c r="E27" s="32">
        <v>34439787958</v>
      </c>
      <c r="F27" s="33" t="s">
        <v>19</v>
      </c>
      <c r="G27" s="33"/>
      <c r="H27" s="31"/>
      <c r="I27" s="31"/>
      <c r="J27" s="34"/>
      <c r="K27" s="34"/>
      <c r="L27" s="34"/>
      <c r="M27" s="35"/>
    </row>
    <row r="28" spans="2:13" ht="30" customHeight="1" x14ac:dyDescent="0.3">
      <c r="B28" s="29"/>
      <c r="C28" s="30" t="s">
        <v>49</v>
      </c>
      <c r="D28" s="31"/>
      <c r="E28" s="32">
        <v>3400000000</v>
      </c>
      <c r="F28" s="33" t="s">
        <v>32</v>
      </c>
      <c r="G28" s="33"/>
      <c r="H28" s="31"/>
      <c r="I28" s="31"/>
      <c r="J28" s="34"/>
      <c r="K28" s="34"/>
      <c r="L28" s="34"/>
      <c r="M28" s="35"/>
    </row>
    <row r="29" spans="2:13" ht="30" customHeight="1" x14ac:dyDescent="0.3">
      <c r="B29" s="29"/>
      <c r="C29" s="30" t="s">
        <v>50</v>
      </c>
      <c r="D29" s="31"/>
      <c r="E29" s="32">
        <v>17878532435</v>
      </c>
      <c r="F29" s="33" t="s">
        <v>32</v>
      </c>
      <c r="G29" s="33"/>
      <c r="H29" s="31"/>
      <c r="I29" s="31"/>
      <c r="J29" s="34">
        <v>42780</v>
      </c>
      <c r="K29" s="34">
        <v>42870</v>
      </c>
      <c r="L29" s="34">
        <v>42887</v>
      </c>
      <c r="M29" s="35">
        <v>43097</v>
      </c>
    </row>
    <row r="30" spans="2:13" ht="30" customHeight="1" thickBot="1" x14ac:dyDescent="0.35">
      <c r="B30" s="36"/>
      <c r="C30" s="37" t="s">
        <v>51</v>
      </c>
      <c r="D30" s="38"/>
      <c r="E30" s="39">
        <v>1000000000</v>
      </c>
      <c r="F30" s="40" t="s">
        <v>32</v>
      </c>
      <c r="G30" s="40"/>
      <c r="H30" s="38"/>
      <c r="I30" s="38"/>
      <c r="J30" s="41"/>
      <c r="K30" s="41"/>
      <c r="L30" s="41"/>
      <c r="M30" s="42"/>
    </row>
    <row r="31" spans="2:13" ht="30" customHeight="1" x14ac:dyDescent="0.3">
      <c r="B31" s="43" t="s">
        <v>52</v>
      </c>
      <c r="C31" s="23"/>
      <c r="D31" s="24"/>
      <c r="E31" s="25">
        <f>SUM(E32:E33)</f>
        <v>60651000000</v>
      </c>
      <c r="F31" s="26"/>
      <c r="G31" s="26"/>
      <c r="H31" s="24"/>
      <c r="I31" s="24"/>
      <c r="J31" s="24"/>
      <c r="K31" s="24"/>
      <c r="L31" s="24"/>
      <c r="M31" s="27"/>
    </row>
    <row r="32" spans="2:13" ht="30" customHeight="1" x14ac:dyDescent="0.3">
      <c r="B32" s="29"/>
      <c r="C32" s="30" t="s">
        <v>53</v>
      </c>
      <c r="D32" s="31"/>
      <c r="E32" s="32">
        <v>54585900000</v>
      </c>
      <c r="F32" s="33"/>
      <c r="G32" s="33"/>
      <c r="H32" s="31"/>
      <c r="I32" s="31"/>
      <c r="J32" s="34">
        <v>42826</v>
      </c>
      <c r="K32" s="34">
        <v>42916</v>
      </c>
      <c r="L32" s="34">
        <v>42931</v>
      </c>
      <c r="M32" s="35">
        <v>43091</v>
      </c>
    </row>
    <row r="33" spans="2:13" ht="30" customHeight="1" thickBot="1" x14ac:dyDescent="0.35">
      <c r="B33" s="36"/>
      <c r="C33" s="37" t="s">
        <v>54</v>
      </c>
      <c r="D33" s="38"/>
      <c r="E33" s="39">
        <v>6065100000</v>
      </c>
      <c r="F33" s="40"/>
      <c r="G33" s="40"/>
      <c r="H33" s="38"/>
      <c r="I33" s="38"/>
      <c r="J33" s="41">
        <v>42826</v>
      </c>
      <c r="K33" s="41">
        <v>42916</v>
      </c>
      <c r="L33" s="41">
        <v>42931</v>
      </c>
      <c r="M33" s="42">
        <v>43091</v>
      </c>
    </row>
    <row r="34" spans="2:13" ht="30" customHeight="1" x14ac:dyDescent="0.3">
      <c r="B34" s="43" t="s">
        <v>55</v>
      </c>
      <c r="C34" s="23"/>
      <c r="D34" s="24"/>
      <c r="E34" s="25">
        <f>SUM(E35:E36)</f>
        <v>3500000000</v>
      </c>
      <c r="F34" s="26"/>
      <c r="G34" s="26"/>
      <c r="H34" s="24"/>
      <c r="I34" s="24"/>
      <c r="J34" s="24"/>
      <c r="K34" s="24"/>
      <c r="L34" s="24"/>
      <c r="M34" s="27"/>
    </row>
    <row r="35" spans="2:13" ht="30" customHeight="1" x14ac:dyDescent="0.3">
      <c r="B35" s="29"/>
      <c r="C35" s="30" t="s">
        <v>56</v>
      </c>
      <c r="D35" s="31"/>
      <c r="E35" s="32">
        <v>2900000000</v>
      </c>
      <c r="F35" s="33" t="s">
        <v>0</v>
      </c>
      <c r="G35" s="33" t="s">
        <v>32</v>
      </c>
      <c r="H35" s="31"/>
      <c r="I35" s="31"/>
      <c r="J35" s="34">
        <v>42767</v>
      </c>
      <c r="K35" s="34">
        <v>42857</v>
      </c>
      <c r="L35" s="34">
        <v>42872</v>
      </c>
      <c r="M35" s="35">
        <v>43082</v>
      </c>
    </row>
    <row r="36" spans="2:13" ht="30" customHeight="1" thickBot="1" x14ac:dyDescent="0.35">
      <c r="B36" s="36"/>
      <c r="C36" s="37" t="s">
        <v>57</v>
      </c>
      <c r="D36" s="38"/>
      <c r="E36" s="39">
        <v>600000000</v>
      </c>
      <c r="F36" s="40" t="s">
        <v>0</v>
      </c>
      <c r="G36" s="40" t="s">
        <v>32</v>
      </c>
      <c r="H36" s="38"/>
      <c r="I36" s="38"/>
      <c r="J36" s="41">
        <v>42767</v>
      </c>
      <c r="K36" s="41">
        <v>42857</v>
      </c>
      <c r="L36" s="41">
        <v>42872</v>
      </c>
      <c r="M36" s="42">
        <v>43082</v>
      </c>
    </row>
    <row r="37" spans="2:13" ht="30" customHeight="1" x14ac:dyDescent="0.3">
      <c r="B37" s="43" t="s">
        <v>58</v>
      </c>
      <c r="C37" s="23"/>
      <c r="D37" s="24"/>
      <c r="E37" s="25">
        <f>SUM(E38:E61)</f>
        <v>50648854000</v>
      </c>
      <c r="F37" s="26"/>
      <c r="G37" s="26"/>
      <c r="H37" s="24"/>
      <c r="I37" s="24"/>
      <c r="J37" s="24"/>
      <c r="K37" s="24"/>
      <c r="L37" s="24"/>
      <c r="M37" s="27"/>
    </row>
    <row r="38" spans="2:13" ht="30" customHeight="1" x14ac:dyDescent="0.3">
      <c r="B38" s="29"/>
      <c r="C38" s="30" t="s">
        <v>59</v>
      </c>
      <c r="D38" s="31"/>
      <c r="E38" s="32">
        <v>1300000000</v>
      </c>
      <c r="F38" s="33" t="s">
        <v>0</v>
      </c>
      <c r="G38" s="33" t="s">
        <v>32</v>
      </c>
      <c r="H38" s="31"/>
      <c r="I38" s="31"/>
      <c r="J38" s="34"/>
      <c r="K38" s="34"/>
      <c r="L38" s="34"/>
      <c r="M38" s="35"/>
    </row>
    <row r="39" spans="2:13" ht="30" customHeight="1" x14ac:dyDescent="0.3">
      <c r="B39" s="29"/>
      <c r="C39" s="30" t="s">
        <v>60</v>
      </c>
      <c r="D39" s="31"/>
      <c r="E39" s="32">
        <v>1000000000</v>
      </c>
      <c r="F39" s="33" t="s">
        <v>0</v>
      </c>
      <c r="G39" s="33" t="s">
        <v>32</v>
      </c>
      <c r="H39" s="31"/>
      <c r="I39" s="31"/>
      <c r="J39" s="34"/>
      <c r="K39" s="34"/>
      <c r="L39" s="34"/>
      <c r="M39" s="35"/>
    </row>
    <row r="40" spans="2:13" ht="30" customHeight="1" x14ac:dyDescent="0.3">
      <c r="B40" s="29"/>
      <c r="C40" s="30" t="s">
        <v>61</v>
      </c>
      <c r="D40" s="31"/>
      <c r="E40" s="32">
        <v>1000000000</v>
      </c>
      <c r="F40" s="33" t="s">
        <v>0</v>
      </c>
      <c r="G40" s="33" t="s">
        <v>32</v>
      </c>
      <c r="H40" s="31"/>
      <c r="I40" s="31"/>
      <c r="J40" s="34"/>
      <c r="K40" s="34"/>
      <c r="L40" s="34"/>
      <c r="M40" s="35"/>
    </row>
    <row r="41" spans="2:13" ht="30" customHeight="1" x14ac:dyDescent="0.3">
      <c r="B41" s="29"/>
      <c r="C41" s="30" t="s">
        <v>62</v>
      </c>
      <c r="D41" s="31"/>
      <c r="E41" s="32">
        <v>1200000000</v>
      </c>
      <c r="F41" s="33" t="s">
        <v>0</v>
      </c>
      <c r="G41" s="33" t="s">
        <v>32</v>
      </c>
      <c r="H41" s="31"/>
      <c r="I41" s="31"/>
      <c r="J41" s="34"/>
      <c r="K41" s="34"/>
      <c r="L41" s="34"/>
      <c r="M41" s="35"/>
    </row>
    <row r="42" spans="2:13" ht="30" customHeight="1" x14ac:dyDescent="0.3">
      <c r="B42" s="29"/>
      <c r="C42" s="30" t="s">
        <v>63</v>
      </c>
      <c r="D42" s="31"/>
      <c r="E42" s="32">
        <v>1000000000</v>
      </c>
      <c r="F42" s="33" t="s">
        <v>0</v>
      </c>
      <c r="G42" s="33" t="s">
        <v>32</v>
      </c>
      <c r="H42" s="31"/>
      <c r="I42" s="31"/>
      <c r="J42" s="34"/>
      <c r="K42" s="34"/>
      <c r="L42" s="34"/>
      <c r="M42" s="35"/>
    </row>
    <row r="43" spans="2:13" ht="30" customHeight="1" x14ac:dyDescent="0.3">
      <c r="B43" s="29"/>
      <c r="C43" s="30" t="s">
        <v>64</v>
      </c>
      <c r="D43" s="31"/>
      <c r="E43" s="32">
        <v>1500000000</v>
      </c>
      <c r="F43" s="33" t="s">
        <v>0</v>
      </c>
      <c r="G43" s="33" t="s">
        <v>32</v>
      </c>
      <c r="H43" s="31"/>
      <c r="I43" s="31"/>
      <c r="J43" s="34"/>
      <c r="K43" s="34"/>
      <c r="L43" s="34"/>
      <c r="M43" s="35"/>
    </row>
    <row r="44" spans="2:13" ht="30" customHeight="1" x14ac:dyDescent="0.3">
      <c r="B44" s="29"/>
      <c r="C44" s="30" t="s">
        <v>65</v>
      </c>
      <c r="D44" s="31"/>
      <c r="E44" s="32">
        <v>1200000000</v>
      </c>
      <c r="F44" s="33" t="s">
        <v>0</v>
      </c>
      <c r="G44" s="33" t="s">
        <v>32</v>
      </c>
      <c r="H44" s="31"/>
      <c r="I44" s="31"/>
      <c r="J44" s="34"/>
      <c r="K44" s="34"/>
      <c r="L44" s="34"/>
      <c r="M44" s="35"/>
    </row>
    <row r="45" spans="2:13" ht="30" customHeight="1" x14ac:dyDescent="0.3">
      <c r="B45" s="29"/>
      <c r="C45" s="30" t="s">
        <v>66</v>
      </c>
      <c r="D45" s="31"/>
      <c r="E45" s="32">
        <v>1500000000</v>
      </c>
      <c r="F45" s="33" t="s">
        <v>0</v>
      </c>
      <c r="G45" s="33" t="s">
        <v>32</v>
      </c>
      <c r="H45" s="31"/>
      <c r="I45" s="31"/>
      <c r="J45" s="34"/>
      <c r="K45" s="34"/>
      <c r="L45" s="34"/>
      <c r="M45" s="35"/>
    </row>
    <row r="46" spans="2:13" ht="30" customHeight="1" x14ac:dyDescent="0.3">
      <c r="B46" s="29"/>
      <c r="C46" s="30" t="s">
        <v>67</v>
      </c>
      <c r="D46" s="31"/>
      <c r="E46" s="32">
        <v>900000000</v>
      </c>
      <c r="F46" s="33" t="s">
        <v>0</v>
      </c>
      <c r="G46" s="33" t="s">
        <v>19</v>
      </c>
      <c r="H46" s="31"/>
      <c r="I46" s="31"/>
      <c r="J46" s="34">
        <v>42794</v>
      </c>
      <c r="K46" s="34">
        <v>42884</v>
      </c>
      <c r="L46" s="34">
        <v>42899</v>
      </c>
      <c r="M46" s="35">
        <v>43079</v>
      </c>
    </row>
    <row r="47" spans="2:13" ht="30" customHeight="1" x14ac:dyDescent="0.3">
      <c r="B47" s="29"/>
      <c r="C47" s="30" t="s">
        <v>68</v>
      </c>
      <c r="D47" s="31"/>
      <c r="E47" s="32">
        <v>2580000000</v>
      </c>
      <c r="F47" s="33" t="s">
        <v>0</v>
      </c>
      <c r="G47" s="33" t="s">
        <v>19</v>
      </c>
      <c r="H47" s="31"/>
      <c r="I47" s="31"/>
      <c r="J47" s="34">
        <v>42794</v>
      </c>
      <c r="K47" s="34">
        <v>42884</v>
      </c>
      <c r="L47" s="34">
        <v>42899</v>
      </c>
      <c r="M47" s="35">
        <v>43079</v>
      </c>
    </row>
    <row r="48" spans="2:13" ht="30" customHeight="1" x14ac:dyDescent="0.3">
      <c r="B48" s="29"/>
      <c r="C48" s="30" t="s">
        <v>69</v>
      </c>
      <c r="D48" s="31"/>
      <c r="E48" s="32">
        <v>1800000000</v>
      </c>
      <c r="F48" s="33" t="s">
        <v>0</v>
      </c>
      <c r="G48" s="33" t="s">
        <v>19</v>
      </c>
      <c r="H48" s="31"/>
      <c r="I48" s="31"/>
      <c r="J48" s="34">
        <v>42794</v>
      </c>
      <c r="K48" s="34">
        <v>42884</v>
      </c>
      <c r="L48" s="34">
        <v>42899</v>
      </c>
      <c r="M48" s="35">
        <v>43079</v>
      </c>
    </row>
    <row r="49" spans="2:13" ht="30" customHeight="1" x14ac:dyDescent="0.3">
      <c r="B49" s="29"/>
      <c r="C49" s="30" t="s">
        <v>70</v>
      </c>
      <c r="D49" s="31"/>
      <c r="E49" s="32">
        <v>900000000</v>
      </c>
      <c r="F49" s="33" t="s">
        <v>0</v>
      </c>
      <c r="G49" s="33" t="s">
        <v>19</v>
      </c>
      <c r="H49" s="31"/>
      <c r="I49" s="31"/>
      <c r="J49" s="34">
        <v>42794</v>
      </c>
      <c r="K49" s="34">
        <v>42884</v>
      </c>
      <c r="L49" s="34">
        <v>42899</v>
      </c>
      <c r="M49" s="35">
        <v>43079</v>
      </c>
    </row>
    <row r="50" spans="2:13" ht="30" customHeight="1" x14ac:dyDescent="0.3">
      <c r="B50" s="29"/>
      <c r="C50" s="30" t="s">
        <v>71</v>
      </c>
      <c r="D50" s="31"/>
      <c r="E50" s="32">
        <v>1000000000</v>
      </c>
      <c r="F50" s="33" t="s">
        <v>0</v>
      </c>
      <c r="G50" s="33" t="s">
        <v>19</v>
      </c>
      <c r="H50" s="31"/>
      <c r="I50" s="31"/>
      <c r="J50" s="34">
        <v>42794</v>
      </c>
      <c r="K50" s="34">
        <v>42884</v>
      </c>
      <c r="L50" s="34">
        <v>42899</v>
      </c>
      <c r="M50" s="35">
        <v>43079</v>
      </c>
    </row>
    <row r="51" spans="2:13" ht="30" customHeight="1" x14ac:dyDescent="0.3">
      <c r="B51" s="29"/>
      <c r="C51" s="30" t="s">
        <v>72</v>
      </c>
      <c r="D51" s="31"/>
      <c r="E51" s="32">
        <v>1000000000</v>
      </c>
      <c r="F51" s="33" t="s">
        <v>0</v>
      </c>
      <c r="G51" s="33" t="s">
        <v>19</v>
      </c>
      <c r="H51" s="31"/>
      <c r="I51" s="31"/>
      <c r="J51" s="34">
        <v>42794</v>
      </c>
      <c r="K51" s="34">
        <v>42884</v>
      </c>
      <c r="L51" s="34">
        <v>42899</v>
      </c>
      <c r="M51" s="35">
        <v>43079</v>
      </c>
    </row>
    <row r="52" spans="2:13" ht="30" customHeight="1" x14ac:dyDescent="0.3">
      <c r="B52" s="29"/>
      <c r="C52" s="30" t="s">
        <v>73</v>
      </c>
      <c r="D52" s="31"/>
      <c r="E52" s="32">
        <v>1000000000</v>
      </c>
      <c r="F52" s="33" t="s">
        <v>0</v>
      </c>
      <c r="G52" s="33" t="s">
        <v>19</v>
      </c>
      <c r="H52" s="31"/>
      <c r="I52" s="31"/>
      <c r="J52" s="34">
        <v>42794</v>
      </c>
      <c r="K52" s="34">
        <v>42884</v>
      </c>
      <c r="L52" s="34">
        <v>42899</v>
      </c>
      <c r="M52" s="35">
        <v>43079</v>
      </c>
    </row>
    <row r="53" spans="2:13" ht="30" customHeight="1" x14ac:dyDescent="0.3">
      <c r="B53" s="29"/>
      <c r="C53" s="30" t="s">
        <v>36</v>
      </c>
      <c r="D53" s="31"/>
      <c r="E53" s="32">
        <v>2753000000</v>
      </c>
      <c r="F53" s="33" t="s">
        <v>0</v>
      </c>
      <c r="G53" s="33" t="s">
        <v>19</v>
      </c>
      <c r="H53" s="31"/>
      <c r="I53" s="31"/>
      <c r="J53" s="34">
        <v>42794</v>
      </c>
      <c r="K53" s="34">
        <v>42884</v>
      </c>
      <c r="L53" s="34">
        <v>42899</v>
      </c>
      <c r="M53" s="35">
        <v>43079</v>
      </c>
    </row>
    <row r="54" spans="2:13" ht="30" customHeight="1" x14ac:dyDescent="0.3">
      <c r="B54" s="29"/>
      <c r="C54" s="30" t="s">
        <v>74</v>
      </c>
      <c r="D54" s="31"/>
      <c r="E54" s="32">
        <v>3247000000</v>
      </c>
      <c r="F54" s="33" t="s">
        <v>0</v>
      </c>
      <c r="G54" s="33" t="s">
        <v>19</v>
      </c>
      <c r="H54" s="31"/>
      <c r="I54" s="31"/>
      <c r="J54" s="34">
        <v>42794</v>
      </c>
      <c r="K54" s="34">
        <v>42884</v>
      </c>
      <c r="L54" s="34">
        <v>42899</v>
      </c>
      <c r="M54" s="35">
        <v>43079</v>
      </c>
    </row>
    <row r="55" spans="2:13" ht="30" customHeight="1" x14ac:dyDescent="0.3">
      <c r="B55" s="29"/>
      <c r="C55" s="30" t="s">
        <v>75</v>
      </c>
      <c r="D55" s="31"/>
      <c r="E55" s="32">
        <v>633208149</v>
      </c>
      <c r="F55" s="33" t="s">
        <v>0</v>
      </c>
      <c r="G55" s="33" t="s">
        <v>32</v>
      </c>
      <c r="H55" s="31"/>
      <c r="I55" s="31"/>
      <c r="J55" s="34">
        <v>42794</v>
      </c>
      <c r="K55" s="34">
        <v>42884</v>
      </c>
      <c r="L55" s="34">
        <v>42899</v>
      </c>
      <c r="M55" s="35">
        <v>43079</v>
      </c>
    </row>
    <row r="56" spans="2:13" ht="30" customHeight="1" x14ac:dyDescent="0.3">
      <c r="B56" s="29"/>
      <c r="C56" s="30" t="s">
        <v>51</v>
      </c>
      <c r="D56" s="31"/>
      <c r="E56" s="32">
        <v>400000000</v>
      </c>
      <c r="F56" s="33" t="s">
        <v>0</v>
      </c>
      <c r="G56" s="33" t="s">
        <v>32</v>
      </c>
      <c r="H56" s="31"/>
      <c r="I56" s="31"/>
      <c r="J56" s="34"/>
      <c r="K56" s="34"/>
      <c r="L56" s="34"/>
      <c r="M56" s="35"/>
    </row>
    <row r="57" spans="2:13" ht="30" customHeight="1" x14ac:dyDescent="0.3">
      <c r="B57" s="29"/>
      <c r="C57" s="30" t="s">
        <v>76</v>
      </c>
      <c r="D57" s="31"/>
      <c r="E57" s="32">
        <v>6541333554</v>
      </c>
      <c r="F57" s="33" t="s">
        <v>0</v>
      </c>
      <c r="G57" s="33" t="s">
        <v>32</v>
      </c>
      <c r="H57" s="31"/>
      <c r="I57" s="31"/>
      <c r="J57" s="34"/>
      <c r="K57" s="34"/>
      <c r="L57" s="34"/>
      <c r="M57" s="35"/>
    </row>
    <row r="58" spans="2:13" ht="30" customHeight="1" x14ac:dyDescent="0.3">
      <c r="B58" s="29"/>
      <c r="C58" s="30" t="s">
        <v>77</v>
      </c>
      <c r="D58" s="31"/>
      <c r="E58" s="32">
        <v>659211230</v>
      </c>
      <c r="F58" s="33" t="s">
        <v>0</v>
      </c>
      <c r="G58" s="33" t="s">
        <v>32</v>
      </c>
      <c r="H58" s="31"/>
      <c r="I58" s="31"/>
      <c r="J58" s="34"/>
      <c r="K58" s="34"/>
      <c r="L58" s="34"/>
      <c r="M58" s="35"/>
    </row>
    <row r="59" spans="2:13" ht="30" customHeight="1" x14ac:dyDescent="0.3">
      <c r="B59" s="29"/>
      <c r="C59" s="30" t="s">
        <v>78</v>
      </c>
      <c r="D59" s="31"/>
      <c r="E59" s="32">
        <v>5538495245</v>
      </c>
      <c r="F59" s="33" t="s">
        <v>0</v>
      </c>
      <c r="G59" s="33" t="s">
        <v>32</v>
      </c>
      <c r="H59" s="31"/>
      <c r="I59" s="31"/>
      <c r="J59" s="34"/>
      <c r="K59" s="34"/>
      <c r="L59" s="34"/>
      <c r="M59" s="35"/>
    </row>
    <row r="60" spans="2:13" ht="30" customHeight="1" x14ac:dyDescent="0.3">
      <c r="B60" s="29"/>
      <c r="C60" s="30" t="s">
        <v>79</v>
      </c>
      <c r="D60" s="31"/>
      <c r="E60" s="32">
        <v>3356068887</v>
      </c>
      <c r="F60" s="33" t="s">
        <v>0</v>
      </c>
      <c r="G60" s="33" t="s">
        <v>32</v>
      </c>
      <c r="H60" s="31"/>
      <c r="I60" s="31"/>
      <c r="J60" s="34"/>
      <c r="K60" s="34"/>
      <c r="L60" s="34"/>
      <c r="M60" s="35"/>
    </row>
    <row r="61" spans="2:13" ht="30" customHeight="1" thickBot="1" x14ac:dyDescent="0.35">
      <c r="B61" s="36"/>
      <c r="C61" s="37" t="s">
        <v>80</v>
      </c>
      <c r="D61" s="38"/>
      <c r="E61" s="39">
        <v>8640536935</v>
      </c>
      <c r="F61" s="40" t="s">
        <v>0</v>
      </c>
      <c r="G61" s="40" t="s">
        <v>32</v>
      </c>
      <c r="H61" s="38"/>
      <c r="I61" s="38"/>
      <c r="J61" s="41"/>
      <c r="K61" s="41"/>
      <c r="L61" s="41"/>
      <c r="M61" s="42"/>
    </row>
    <row r="62" spans="2:13" ht="30" customHeight="1" x14ac:dyDescent="0.3">
      <c r="B62" s="43" t="s">
        <v>81</v>
      </c>
      <c r="C62" s="23"/>
      <c r="D62" s="24"/>
      <c r="E62" s="25">
        <f>SUM(E63:E76)</f>
        <v>9298000000</v>
      </c>
      <c r="F62" s="26"/>
      <c r="G62" s="26"/>
      <c r="H62" s="24"/>
      <c r="I62" s="24"/>
      <c r="J62" s="24"/>
      <c r="K62" s="24"/>
      <c r="L62" s="24"/>
      <c r="M62" s="27"/>
    </row>
    <row r="63" spans="2:13" ht="30" customHeight="1" x14ac:dyDescent="0.3">
      <c r="B63" s="29"/>
      <c r="C63" s="30" t="s">
        <v>82</v>
      </c>
      <c r="D63" s="31"/>
      <c r="E63" s="32">
        <v>1100668320</v>
      </c>
      <c r="F63" s="33" t="s">
        <v>0</v>
      </c>
      <c r="G63" s="33" t="s">
        <v>32</v>
      </c>
      <c r="H63" s="31"/>
      <c r="I63" s="31"/>
      <c r="J63" s="34"/>
      <c r="K63" s="34"/>
      <c r="L63" s="34"/>
      <c r="M63" s="35"/>
    </row>
    <row r="64" spans="2:13" ht="30" customHeight="1" x14ac:dyDescent="0.3">
      <c r="B64" s="29"/>
      <c r="C64" s="30" t="s">
        <v>82</v>
      </c>
      <c r="D64" s="31"/>
      <c r="E64" s="32">
        <v>749971658</v>
      </c>
      <c r="F64" s="33" t="s">
        <v>0</v>
      </c>
      <c r="G64" s="33" t="s">
        <v>32</v>
      </c>
      <c r="H64" s="31"/>
      <c r="I64" s="31"/>
      <c r="J64" s="34"/>
      <c r="K64" s="34"/>
      <c r="L64" s="34"/>
      <c r="M64" s="35"/>
    </row>
    <row r="65" spans="2:13" ht="30" customHeight="1" x14ac:dyDescent="0.3">
      <c r="B65" s="29"/>
      <c r="C65" s="30" t="s">
        <v>83</v>
      </c>
      <c r="D65" s="31"/>
      <c r="E65" s="32">
        <v>3280571965</v>
      </c>
      <c r="F65" s="33" t="s">
        <v>0</v>
      </c>
      <c r="G65" s="33" t="s">
        <v>32</v>
      </c>
      <c r="H65" s="31"/>
      <c r="I65" s="31"/>
      <c r="J65" s="34"/>
      <c r="K65" s="34"/>
      <c r="L65" s="34"/>
      <c r="M65" s="35"/>
    </row>
    <row r="66" spans="2:13" ht="30" customHeight="1" x14ac:dyDescent="0.3">
      <c r="B66" s="29"/>
      <c r="C66" s="30" t="s">
        <v>83</v>
      </c>
      <c r="D66" s="31"/>
      <c r="E66" s="32">
        <v>1297364835</v>
      </c>
      <c r="F66" s="33" t="s">
        <v>0</v>
      </c>
      <c r="G66" s="33" t="s">
        <v>32</v>
      </c>
      <c r="H66" s="31"/>
      <c r="I66" s="31"/>
      <c r="J66" s="34"/>
      <c r="K66" s="34"/>
      <c r="L66" s="34"/>
      <c r="M66" s="35"/>
    </row>
    <row r="67" spans="2:13" ht="30" customHeight="1" x14ac:dyDescent="0.3">
      <c r="B67" s="29"/>
      <c r="C67" s="30" t="s">
        <v>15</v>
      </c>
      <c r="D67" s="31"/>
      <c r="E67" s="32">
        <v>150000000</v>
      </c>
      <c r="F67" s="33" t="s">
        <v>0</v>
      </c>
      <c r="G67" s="33" t="s">
        <v>32</v>
      </c>
      <c r="H67" s="31"/>
      <c r="I67" s="31"/>
      <c r="J67" s="34"/>
      <c r="K67" s="34"/>
      <c r="L67" s="34"/>
      <c r="M67" s="35"/>
    </row>
    <row r="68" spans="2:13" ht="30" customHeight="1" x14ac:dyDescent="0.3">
      <c r="B68" s="29"/>
      <c r="C68" s="30" t="s">
        <v>14</v>
      </c>
      <c r="D68" s="31"/>
      <c r="E68" s="32">
        <v>190000000</v>
      </c>
      <c r="F68" s="33" t="s">
        <v>0</v>
      </c>
      <c r="G68" s="33" t="s">
        <v>32</v>
      </c>
      <c r="H68" s="31"/>
      <c r="I68" s="31"/>
      <c r="J68" s="34"/>
      <c r="K68" s="34"/>
      <c r="L68" s="34"/>
      <c r="M68" s="35"/>
    </row>
    <row r="69" spans="2:13" ht="30" customHeight="1" x14ac:dyDescent="0.3">
      <c r="B69" s="29"/>
      <c r="C69" s="30" t="s">
        <v>13</v>
      </c>
      <c r="D69" s="31"/>
      <c r="E69" s="32">
        <v>140000000</v>
      </c>
      <c r="F69" s="33" t="s">
        <v>0</v>
      </c>
      <c r="G69" s="33" t="s">
        <v>32</v>
      </c>
      <c r="H69" s="31"/>
      <c r="I69" s="31"/>
      <c r="J69" s="34"/>
      <c r="K69" s="34"/>
      <c r="L69" s="34"/>
      <c r="M69" s="35"/>
    </row>
    <row r="70" spans="2:13" ht="30" customHeight="1" x14ac:dyDescent="0.3">
      <c r="B70" s="29"/>
      <c r="C70" s="30" t="s">
        <v>17</v>
      </c>
      <c r="D70" s="31"/>
      <c r="E70" s="32">
        <v>160000000</v>
      </c>
      <c r="F70" s="33" t="s">
        <v>0</v>
      </c>
      <c r="G70" s="33" t="s">
        <v>32</v>
      </c>
      <c r="H70" s="31"/>
      <c r="I70" s="31"/>
      <c r="J70" s="34"/>
      <c r="K70" s="34"/>
      <c r="L70" s="34"/>
      <c r="M70" s="35"/>
    </row>
    <row r="71" spans="2:13" ht="30" customHeight="1" x14ac:dyDescent="0.3">
      <c r="B71" s="29"/>
      <c r="C71" s="30" t="s">
        <v>16</v>
      </c>
      <c r="D71" s="31"/>
      <c r="E71" s="32">
        <v>160000000</v>
      </c>
      <c r="F71" s="33" t="s">
        <v>0</v>
      </c>
      <c r="G71" s="33" t="s">
        <v>32</v>
      </c>
      <c r="H71" s="31"/>
      <c r="I71" s="31"/>
      <c r="J71" s="34"/>
      <c r="K71" s="34"/>
      <c r="L71" s="34"/>
      <c r="M71" s="35"/>
    </row>
    <row r="72" spans="2:13" ht="30" customHeight="1" x14ac:dyDescent="0.3">
      <c r="B72" s="29"/>
      <c r="C72" s="30" t="s">
        <v>84</v>
      </c>
      <c r="D72" s="31"/>
      <c r="E72" s="32">
        <v>200423222</v>
      </c>
      <c r="F72" s="33" t="s">
        <v>0</v>
      </c>
      <c r="G72" s="33" t="s">
        <v>32</v>
      </c>
      <c r="H72" s="31"/>
      <c r="I72" s="31"/>
      <c r="J72" s="34">
        <v>42794</v>
      </c>
      <c r="K72" s="34">
        <v>42839</v>
      </c>
      <c r="L72" s="34">
        <v>42854</v>
      </c>
      <c r="M72" s="35">
        <v>43094</v>
      </c>
    </row>
    <row r="73" spans="2:13" ht="30" customHeight="1" x14ac:dyDescent="0.3">
      <c r="B73" s="29"/>
      <c r="C73" s="30" t="s">
        <v>85</v>
      </c>
      <c r="D73" s="31"/>
      <c r="E73" s="32">
        <v>1569000000</v>
      </c>
      <c r="F73" s="33" t="s">
        <v>0</v>
      </c>
      <c r="G73" s="33" t="s">
        <v>32</v>
      </c>
      <c r="H73" s="31"/>
      <c r="I73" s="31"/>
      <c r="J73" s="34">
        <v>42794</v>
      </c>
      <c r="K73" s="34">
        <v>42884</v>
      </c>
      <c r="L73" s="34">
        <v>42899</v>
      </c>
      <c r="M73" s="35">
        <v>43079</v>
      </c>
    </row>
    <row r="74" spans="2:13" ht="30" customHeight="1" x14ac:dyDescent="0.3">
      <c r="B74" s="29"/>
      <c r="C74" s="30" t="s">
        <v>86</v>
      </c>
      <c r="D74" s="31"/>
      <c r="E74" s="32">
        <v>100000000</v>
      </c>
      <c r="F74" s="33" t="s">
        <v>0</v>
      </c>
      <c r="G74" s="33" t="s">
        <v>32</v>
      </c>
      <c r="H74" s="31"/>
      <c r="I74" s="31"/>
      <c r="J74" s="34"/>
      <c r="K74" s="34"/>
      <c r="L74" s="34"/>
      <c r="M74" s="35"/>
    </row>
    <row r="75" spans="2:13" ht="30" customHeight="1" x14ac:dyDescent="0.3">
      <c r="B75" s="29"/>
      <c r="C75" s="30" t="s">
        <v>86</v>
      </c>
      <c r="D75" s="31"/>
      <c r="E75" s="32">
        <v>100000000</v>
      </c>
      <c r="F75" s="33" t="s">
        <v>0</v>
      </c>
      <c r="G75" s="33" t="s">
        <v>32</v>
      </c>
      <c r="H75" s="31"/>
      <c r="I75" s="31"/>
      <c r="J75" s="34"/>
      <c r="K75" s="34"/>
      <c r="L75" s="34"/>
      <c r="M75" s="35"/>
    </row>
    <row r="76" spans="2:13" ht="30" customHeight="1" thickBot="1" x14ac:dyDescent="0.35">
      <c r="B76" s="36"/>
      <c r="C76" s="37" t="s">
        <v>86</v>
      </c>
      <c r="D76" s="38"/>
      <c r="E76" s="39">
        <v>100000000</v>
      </c>
      <c r="F76" s="40" t="s">
        <v>0</v>
      </c>
      <c r="G76" s="40" t="s">
        <v>32</v>
      </c>
      <c r="H76" s="38"/>
      <c r="I76" s="38"/>
      <c r="J76" s="41"/>
      <c r="K76" s="41"/>
      <c r="L76" s="41"/>
      <c r="M76" s="42"/>
    </row>
    <row r="77" spans="2:13" ht="30" customHeight="1" x14ac:dyDescent="0.3">
      <c r="B77" s="43" t="s">
        <v>87</v>
      </c>
      <c r="C77" s="23"/>
      <c r="D77" s="24"/>
      <c r="E77" s="25">
        <f>SUM(E78:E83)</f>
        <v>25000000000</v>
      </c>
      <c r="F77" s="26"/>
      <c r="G77" s="26"/>
      <c r="H77" s="24"/>
      <c r="I77" s="24"/>
      <c r="J77" s="24"/>
      <c r="K77" s="24"/>
      <c r="L77" s="24"/>
      <c r="M77" s="27"/>
    </row>
    <row r="78" spans="2:13" ht="30" customHeight="1" x14ac:dyDescent="0.3">
      <c r="B78" s="29"/>
      <c r="C78" s="30" t="s">
        <v>88</v>
      </c>
      <c r="D78" s="31"/>
      <c r="E78" s="32">
        <v>5500000000</v>
      </c>
      <c r="F78" s="33" t="s">
        <v>0</v>
      </c>
      <c r="G78" s="33" t="s">
        <v>32</v>
      </c>
      <c r="H78" s="31"/>
      <c r="I78" s="31"/>
      <c r="J78" s="34">
        <v>42794</v>
      </c>
      <c r="K78" s="34">
        <v>42884</v>
      </c>
      <c r="L78" s="34">
        <v>42899</v>
      </c>
      <c r="M78" s="35">
        <v>43079</v>
      </c>
    </row>
    <row r="79" spans="2:13" ht="30" customHeight="1" x14ac:dyDescent="0.3">
      <c r="B79" s="29"/>
      <c r="C79" s="30" t="s">
        <v>89</v>
      </c>
      <c r="D79" s="31"/>
      <c r="E79" s="32">
        <v>4800000000</v>
      </c>
      <c r="F79" s="33" t="s">
        <v>0</v>
      </c>
      <c r="G79" s="33" t="s">
        <v>32</v>
      </c>
      <c r="H79" s="31"/>
      <c r="I79" s="31"/>
      <c r="J79" s="34">
        <v>42794</v>
      </c>
      <c r="K79" s="34">
        <v>42884</v>
      </c>
      <c r="L79" s="34">
        <v>42899</v>
      </c>
      <c r="M79" s="35">
        <v>43079</v>
      </c>
    </row>
    <row r="80" spans="2:13" ht="30" customHeight="1" x14ac:dyDescent="0.3">
      <c r="B80" s="29"/>
      <c r="C80" s="30" t="s">
        <v>90</v>
      </c>
      <c r="D80" s="31"/>
      <c r="E80" s="32">
        <v>4200000000</v>
      </c>
      <c r="F80" s="33" t="s">
        <v>0</v>
      </c>
      <c r="G80" s="33" t="s">
        <v>32</v>
      </c>
      <c r="H80" s="31"/>
      <c r="I80" s="31"/>
      <c r="J80" s="34">
        <v>42794</v>
      </c>
      <c r="K80" s="34">
        <v>42884</v>
      </c>
      <c r="L80" s="34">
        <v>42899</v>
      </c>
      <c r="M80" s="35">
        <v>43079</v>
      </c>
    </row>
    <row r="81" spans="2:13" ht="30" customHeight="1" x14ac:dyDescent="0.3">
      <c r="B81" s="29"/>
      <c r="C81" s="30" t="s">
        <v>91</v>
      </c>
      <c r="D81" s="31"/>
      <c r="E81" s="32">
        <v>8200000000</v>
      </c>
      <c r="F81" s="33" t="s">
        <v>0</v>
      </c>
      <c r="G81" s="33" t="s">
        <v>32</v>
      </c>
      <c r="H81" s="31"/>
      <c r="I81" s="31"/>
      <c r="J81" s="34">
        <v>42794</v>
      </c>
      <c r="K81" s="34">
        <v>42884</v>
      </c>
      <c r="L81" s="34">
        <v>42899</v>
      </c>
      <c r="M81" s="35">
        <v>43079</v>
      </c>
    </row>
    <row r="82" spans="2:13" ht="30" customHeight="1" x14ac:dyDescent="0.3">
      <c r="B82" s="29"/>
      <c r="C82" s="30" t="s">
        <v>92</v>
      </c>
      <c r="D82" s="31"/>
      <c r="E82" s="32">
        <v>700000000</v>
      </c>
      <c r="F82" s="33" t="s">
        <v>0</v>
      </c>
      <c r="G82" s="33" t="s">
        <v>32</v>
      </c>
      <c r="H82" s="31"/>
      <c r="I82" s="31"/>
      <c r="J82" s="34">
        <v>42794</v>
      </c>
      <c r="K82" s="34">
        <v>42884</v>
      </c>
      <c r="L82" s="34">
        <v>42899</v>
      </c>
      <c r="M82" s="35">
        <v>43079</v>
      </c>
    </row>
    <row r="83" spans="2:13" ht="30" customHeight="1" thickBot="1" x14ac:dyDescent="0.35">
      <c r="B83" s="36"/>
      <c r="C83" s="37" t="s">
        <v>93</v>
      </c>
      <c r="D83" s="38"/>
      <c r="E83" s="39">
        <v>1600000000</v>
      </c>
      <c r="F83" s="40" t="s">
        <v>0</v>
      </c>
      <c r="G83" s="40" t="s">
        <v>32</v>
      </c>
      <c r="H83" s="38"/>
      <c r="I83" s="38"/>
      <c r="J83" s="41">
        <v>42794</v>
      </c>
      <c r="K83" s="41">
        <v>42884</v>
      </c>
      <c r="L83" s="41">
        <v>42899</v>
      </c>
      <c r="M83" s="42">
        <v>43079</v>
      </c>
    </row>
    <row r="84" spans="2:13" ht="30" customHeight="1" x14ac:dyDescent="0.3">
      <c r="B84" s="43" t="s">
        <v>94</v>
      </c>
      <c r="C84" s="23"/>
      <c r="D84" s="24"/>
      <c r="E84" s="44">
        <f>SUM(E85:E88)</f>
        <v>3500000000</v>
      </c>
      <c r="F84" s="26"/>
      <c r="G84" s="26"/>
      <c r="H84" s="24"/>
      <c r="I84" s="24"/>
      <c r="J84" s="24"/>
      <c r="K84" s="24"/>
      <c r="L84" s="24"/>
      <c r="M84" s="27"/>
    </row>
    <row r="85" spans="2:13" ht="30" customHeight="1" x14ac:dyDescent="0.3">
      <c r="B85" s="29"/>
      <c r="C85" s="30" t="s">
        <v>95</v>
      </c>
      <c r="D85" s="31"/>
      <c r="E85" s="32">
        <v>700000000</v>
      </c>
      <c r="F85" s="33" t="s">
        <v>0</v>
      </c>
      <c r="G85" s="33" t="s">
        <v>32</v>
      </c>
      <c r="H85" s="31"/>
      <c r="I85" s="31"/>
      <c r="J85" s="34">
        <v>42794</v>
      </c>
      <c r="K85" s="34">
        <v>42884</v>
      </c>
      <c r="L85" s="34">
        <v>42899</v>
      </c>
      <c r="M85" s="35">
        <v>43079</v>
      </c>
    </row>
    <row r="86" spans="2:13" ht="30" customHeight="1" x14ac:dyDescent="0.3">
      <c r="B86" s="29"/>
      <c r="C86" s="30" t="s">
        <v>96</v>
      </c>
      <c r="D86" s="31"/>
      <c r="E86" s="32">
        <v>1600000000</v>
      </c>
      <c r="F86" s="33" t="s">
        <v>0</v>
      </c>
      <c r="G86" s="33" t="s">
        <v>32</v>
      </c>
      <c r="H86" s="31"/>
      <c r="I86" s="31"/>
      <c r="J86" s="34">
        <v>42794</v>
      </c>
      <c r="K86" s="34">
        <v>42884</v>
      </c>
      <c r="L86" s="34">
        <v>42899</v>
      </c>
      <c r="M86" s="35">
        <v>43079</v>
      </c>
    </row>
    <row r="87" spans="2:13" ht="30" customHeight="1" x14ac:dyDescent="0.3">
      <c r="B87" s="29"/>
      <c r="C87" s="30" t="s">
        <v>97</v>
      </c>
      <c r="D87" s="31"/>
      <c r="E87" s="32">
        <v>900000000</v>
      </c>
      <c r="F87" s="33" t="s">
        <v>0</v>
      </c>
      <c r="G87" s="33" t="s">
        <v>32</v>
      </c>
      <c r="H87" s="31"/>
      <c r="I87" s="31"/>
      <c r="J87" s="34">
        <v>42794</v>
      </c>
      <c r="K87" s="34">
        <v>42884</v>
      </c>
      <c r="L87" s="34">
        <v>42899</v>
      </c>
      <c r="M87" s="35">
        <v>43079</v>
      </c>
    </row>
    <row r="88" spans="2:13" ht="30" customHeight="1" thickBot="1" x14ac:dyDescent="0.35">
      <c r="B88" s="36"/>
      <c r="C88" s="37" t="s">
        <v>98</v>
      </c>
      <c r="D88" s="38"/>
      <c r="E88" s="39">
        <v>300000000</v>
      </c>
      <c r="F88" s="40" t="s">
        <v>0</v>
      </c>
      <c r="G88" s="40" t="s">
        <v>32</v>
      </c>
      <c r="H88" s="38"/>
      <c r="I88" s="38"/>
      <c r="J88" s="41">
        <v>42794</v>
      </c>
      <c r="K88" s="41">
        <v>42884</v>
      </c>
      <c r="L88" s="41">
        <v>42899</v>
      </c>
      <c r="M88" s="42">
        <v>43079</v>
      </c>
    </row>
    <row r="89" spans="2:13" ht="30" customHeight="1" x14ac:dyDescent="0.3">
      <c r="B89" s="43" t="s">
        <v>99</v>
      </c>
      <c r="C89" s="23"/>
      <c r="D89" s="24"/>
      <c r="E89" s="25">
        <f>SUM(E90:E95)</f>
        <v>5520000750</v>
      </c>
      <c r="F89" s="26"/>
      <c r="G89" s="26"/>
      <c r="H89" s="24"/>
      <c r="I89" s="24"/>
      <c r="J89" s="24"/>
      <c r="K89" s="24"/>
      <c r="L89" s="24"/>
      <c r="M89" s="27"/>
    </row>
    <row r="90" spans="2:13" ht="30" customHeight="1" x14ac:dyDescent="0.3">
      <c r="B90" s="29"/>
      <c r="C90" s="30" t="s">
        <v>100</v>
      </c>
      <c r="D90" s="31"/>
      <c r="E90" s="32">
        <v>2502706971</v>
      </c>
      <c r="F90" s="33" t="s">
        <v>19</v>
      </c>
      <c r="G90" s="33" t="s">
        <v>32</v>
      </c>
      <c r="H90" s="31"/>
      <c r="I90" s="31"/>
      <c r="J90" s="31"/>
      <c r="K90" s="31"/>
      <c r="L90" s="31"/>
      <c r="M90" s="45"/>
    </row>
    <row r="91" spans="2:13" ht="30" customHeight="1" x14ac:dyDescent="0.3">
      <c r="B91" s="29"/>
      <c r="C91" s="30" t="s">
        <v>101</v>
      </c>
      <c r="D91" s="31"/>
      <c r="E91" s="32">
        <v>225000000</v>
      </c>
      <c r="F91" s="33" t="s">
        <v>0</v>
      </c>
      <c r="G91" s="33" t="s">
        <v>32</v>
      </c>
      <c r="H91" s="31"/>
      <c r="I91" s="31"/>
      <c r="J91" s="31"/>
      <c r="K91" s="31"/>
      <c r="L91" s="31"/>
      <c r="M91" s="45"/>
    </row>
    <row r="92" spans="2:13" ht="30" customHeight="1" x14ac:dyDescent="0.3">
      <c r="B92" s="29"/>
      <c r="C92" s="30" t="s">
        <v>102</v>
      </c>
      <c r="D92" s="31"/>
      <c r="E92" s="32">
        <v>200000000</v>
      </c>
      <c r="F92" s="33" t="s">
        <v>0</v>
      </c>
      <c r="G92" s="33" t="s">
        <v>32</v>
      </c>
      <c r="H92" s="31"/>
      <c r="I92" s="31"/>
      <c r="J92" s="31"/>
      <c r="K92" s="31"/>
      <c r="L92" s="31"/>
      <c r="M92" s="45"/>
    </row>
    <row r="93" spans="2:13" ht="30" customHeight="1" x14ac:dyDescent="0.3">
      <c r="B93" s="29"/>
      <c r="C93" s="30" t="s">
        <v>103</v>
      </c>
      <c r="D93" s="31"/>
      <c r="E93" s="32">
        <v>1134000000</v>
      </c>
      <c r="F93" s="33" t="s">
        <v>19</v>
      </c>
      <c r="G93" s="33" t="s">
        <v>32</v>
      </c>
      <c r="H93" s="31"/>
      <c r="I93" s="31"/>
      <c r="J93" s="31"/>
      <c r="K93" s="31"/>
      <c r="L93" s="31"/>
      <c r="M93" s="45"/>
    </row>
    <row r="94" spans="2:13" ht="30" customHeight="1" x14ac:dyDescent="0.3">
      <c r="B94" s="29"/>
      <c r="C94" s="30" t="s">
        <v>104</v>
      </c>
      <c r="D94" s="31"/>
      <c r="E94" s="32">
        <v>850000000</v>
      </c>
      <c r="F94" s="33" t="s">
        <v>0</v>
      </c>
      <c r="G94" s="33" t="s">
        <v>32</v>
      </c>
      <c r="H94" s="31"/>
      <c r="I94" s="31"/>
      <c r="J94" s="31"/>
      <c r="K94" s="31"/>
      <c r="L94" s="31"/>
      <c r="M94" s="45"/>
    </row>
    <row r="95" spans="2:13" ht="30" customHeight="1" thickBot="1" x14ac:dyDescent="0.35">
      <c r="B95" s="36"/>
      <c r="C95" s="37" t="s">
        <v>105</v>
      </c>
      <c r="D95" s="38"/>
      <c r="E95" s="39">
        <v>608293779</v>
      </c>
      <c r="F95" s="40" t="s">
        <v>0</v>
      </c>
      <c r="G95" s="40" t="s">
        <v>32</v>
      </c>
      <c r="H95" s="38"/>
      <c r="I95" s="38"/>
      <c r="J95" s="38"/>
      <c r="K95" s="38"/>
      <c r="L95" s="38"/>
      <c r="M95" s="46"/>
    </row>
    <row r="96" spans="2:13" x14ac:dyDescent="0.3">
      <c r="E96" s="48"/>
    </row>
    <row r="98" spans="2:13" x14ac:dyDescent="0.3">
      <c r="B98" s="573" t="s">
        <v>106</v>
      </c>
      <c r="C98" s="573"/>
      <c r="D98" s="573"/>
      <c r="E98" s="573"/>
      <c r="F98" s="573"/>
      <c r="G98" s="573"/>
      <c r="H98" s="573"/>
      <c r="I98" s="573"/>
      <c r="J98" s="573"/>
      <c r="K98" s="573"/>
      <c r="L98" s="573"/>
      <c r="M98" s="573"/>
    </row>
  </sheetData>
  <dataConsolidate/>
  <mergeCells count="9">
    <mergeCell ref="B98:M98"/>
    <mergeCell ref="B2:M2"/>
    <mergeCell ref="B4:B6"/>
    <mergeCell ref="C4:C6"/>
    <mergeCell ref="D4:D6"/>
    <mergeCell ref="E4:E6"/>
    <mergeCell ref="F4:F5"/>
    <mergeCell ref="G4:G5"/>
    <mergeCell ref="H4:M5"/>
  </mergeCells>
  <printOptions horizontalCentered="1"/>
  <pageMargins left="0.39370078740157483" right="0.39370078740157483" top="0.39370078740157483" bottom="0.39370078740157483" header="0.19685039370078741" footer="0.19685039370078741"/>
  <pageSetup scale="34"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'H:\1011-Prog Seg Proyectos\2017\PLANES\METAS PRESUPUESTALES 2017\ANEXOS\[Anexo Cronograma de Inversion 2017  Teleco- Metas  Presupuestales  VP 2017.xlsx]Hoja2'!#REF!</xm:f>
          </x14:formula1>
          <xm:sqref>F7:G95 B7:B95</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2:W18"/>
  <sheetViews>
    <sheetView topLeftCell="K3" zoomScale="90" zoomScaleNormal="90" workbookViewId="0">
      <selection activeCell="T17" sqref="T17:V18"/>
    </sheetView>
  </sheetViews>
  <sheetFormatPr defaultColWidth="11.5546875" defaultRowHeight="14.4" x14ac:dyDescent="0.3"/>
  <cols>
    <col min="1" max="1" width="1.6640625" style="1" customWidth="1"/>
    <col min="2" max="2" width="44.109375" style="1" customWidth="1"/>
    <col min="3" max="3" width="47.109375" style="1" customWidth="1"/>
    <col min="4" max="4" width="31.109375" style="1" customWidth="1"/>
    <col min="5" max="5" width="27.109375" style="415" bestFit="1" customWidth="1"/>
    <col min="6" max="6" width="27.44140625" style="1" customWidth="1"/>
    <col min="7" max="7" width="27.33203125" style="1" customWidth="1"/>
    <col min="8" max="14" width="18" style="1" customWidth="1"/>
    <col min="15" max="15" width="16" style="1" bestFit="1" customWidth="1"/>
    <col min="16" max="16" width="30.44140625" style="1" customWidth="1"/>
    <col min="17" max="17" width="28.6640625" style="1" customWidth="1"/>
    <col min="18" max="18" width="15.88671875" style="1" bestFit="1" customWidth="1"/>
    <col min="19" max="19" width="36.6640625" style="1" customWidth="1"/>
    <col min="20" max="20" width="35.6640625" style="1" customWidth="1"/>
    <col min="21" max="21" width="19.109375" style="1" customWidth="1"/>
    <col min="22" max="22" width="21.88671875" style="1" bestFit="1" customWidth="1"/>
    <col min="23" max="23" width="27.33203125" style="1" customWidth="1"/>
    <col min="24" max="258" width="11.5546875" style="1"/>
    <col min="259" max="259" width="1.6640625" style="1" customWidth="1"/>
    <col min="260" max="261" width="28.6640625" style="1" customWidth="1"/>
    <col min="262" max="262" width="22.88671875" style="1" bestFit="1" customWidth="1"/>
    <col min="263" max="264" width="40.109375" style="1" customWidth="1"/>
    <col min="265" max="265" width="27.33203125" style="1" customWidth="1"/>
    <col min="266" max="266" width="20.6640625" style="1" customWidth="1"/>
    <col min="267" max="267" width="22.44140625" style="1" customWidth="1"/>
    <col min="268" max="268" width="21.33203125" style="1" customWidth="1"/>
    <col min="269" max="269" width="16" style="1" bestFit="1" customWidth="1"/>
    <col min="270" max="270" width="49" style="1" customWidth="1"/>
    <col min="271" max="514" width="11.5546875" style="1"/>
    <col min="515" max="515" width="1.6640625" style="1" customWidth="1"/>
    <col min="516" max="517" width="28.6640625" style="1" customWidth="1"/>
    <col min="518" max="518" width="22.88671875" style="1" bestFit="1" customWidth="1"/>
    <col min="519" max="520" width="40.109375" style="1" customWidth="1"/>
    <col min="521" max="521" width="27.33203125" style="1" customWidth="1"/>
    <col min="522" max="522" width="20.6640625" style="1" customWidth="1"/>
    <col min="523" max="523" width="22.44140625" style="1" customWidth="1"/>
    <col min="524" max="524" width="21.33203125" style="1" customWidth="1"/>
    <col min="525" max="525" width="16" style="1" bestFit="1" customWidth="1"/>
    <col min="526" max="526" width="49" style="1" customWidth="1"/>
    <col min="527" max="770" width="11.5546875" style="1"/>
    <col min="771" max="771" width="1.6640625" style="1" customWidth="1"/>
    <col min="772" max="773" width="28.6640625" style="1" customWidth="1"/>
    <col min="774" max="774" width="22.88671875" style="1" bestFit="1" customWidth="1"/>
    <col min="775" max="776" width="40.109375" style="1" customWidth="1"/>
    <col min="777" max="777" width="27.33203125" style="1" customWidth="1"/>
    <col min="778" max="778" width="20.6640625" style="1" customWidth="1"/>
    <col min="779" max="779" width="22.44140625" style="1" customWidth="1"/>
    <col min="780" max="780" width="21.33203125" style="1" customWidth="1"/>
    <col min="781" max="781" width="16" style="1" bestFit="1" customWidth="1"/>
    <col min="782" max="782" width="49" style="1" customWidth="1"/>
    <col min="783" max="1026" width="11.5546875" style="1"/>
    <col min="1027" max="1027" width="1.6640625" style="1" customWidth="1"/>
    <col min="1028" max="1029" width="28.6640625" style="1" customWidth="1"/>
    <col min="1030" max="1030" width="22.88671875" style="1" bestFit="1" customWidth="1"/>
    <col min="1031" max="1032" width="40.109375" style="1" customWidth="1"/>
    <col min="1033" max="1033" width="27.33203125" style="1" customWidth="1"/>
    <col min="1034" max="1034" width="20.6640625" style="1" customWidth="1"/>
    <col min="1035" max="1035" width="22.44140625" style="1" customWidth="1"/>
    <col min="1036" max="1036" width="21.33203125" style="1" customWidth="1"/>
    <col min="1037" max="1037" width="16" style="1" bestFit="1" customWidth="1"/>
    <col min="1038" max="1038" width="49" style="1" customWidth="1"/>
    <col min="1039" max="1282" width="11.5546875" style="1"/>
    <col min="1283" max="1283" width="1.6640625" style="1" customWidth="1"/>
    <col min="1284" max="1285" width="28.6640625" style="1" customWidth="1"/>
    <col min="1286" max="1286" width="22.88671875" style="1" bestFit="1" customWidth="1"/>
    <col min="1287" max="1288" width="40.109375" style="1" customWidth="1"/>
    <col min="1289" max="1289" width="27.33203125" style="1" customWidth="1"/>
    <col min="1290" max="1290" width="20.6640625" style="1" customWidth="1"/>
    <col min="1291" max="1291" width="22.44140625" style="1" customWidth="1"/>
    <col min="1292" max="1292" width="21.33203125" style="1" customWidth="1"/>
    <col min="1293" max="1293" width="16" style="1" bestFit="1" customWidth="1"/>
    <col min="1294" max="1294" width="49" style="1" customWidth="1"/>
    <col min="1295" max="1538" width="11.5546875" style="1"/>
    <col min="1539" max="1539" width="1.6640625" style="1" customWidth="1"/>
    <col min="1540" max="1541" width="28.6640625" style="1" customWidth="1"/>
    <col min="1542" max="1542" width="22.88671875" style="1" bestFit="1" customWidth="1"/>
    <col min="1543" max="1544" width="40.109375" style="1" customWidth="1"/>
    <col min="1545" max="1545" width="27.33203125" style="1" customWidth="1"/>
    <col min="1546" max="1546" width="20.6640625" style="1" customWidth="1"/>
    <col min="1547" max="1547" width="22.44140625" style="1" customWidth="1"/>
    <col min="1548" max="1548" width="21.33203125" style="1" customWidth="1"/>
    <col min="1549" max="1549" width="16" style="1" bestFit="1" customWidth="1"/>
    <col min="1550" max="1550" width="49" style="1" customWidth="1"/>
    <col min="1551" max="1794" width="11.5546875" style="1"/>
    <col min="1795" max="1795" width="1.6640625" style="1" customWidth="1"/>
    <col min="1796" max="1797" width="28.6640625" style="1" customWidth="1"/>
    <col min="1798" max="1798" width="22.88671875" style="1" bestFit="1" customWidth="1"/>
    <col min="1799" max="1800" width="40.109375" style="1" customWidth="1"/>
    <col min="1801" max="1801" width="27.33203125" style="1" customWidth="1"/>
    <col min="1802" max="1802" width="20.6640625" style="1" customWidth="1"/>
    <col min="1803" max="1803" width="22.44140625" style="1" customWidth="1"/>
    <col min="1804" max="1804" width="21.33203125" style="1" customWidth="1"/>
    <col min="1805" max="1805" width="16" style="1" bestFit="1" customWidth="1"/>
    <col min="1806" max="1806" width="49" style="1" customWidth="1"/>
    <col min="1807" max="2050" width="11.5546875" style="1"/>
    <col min="2051" max="2051" width="1.6640625" style="1" customWidth="1"/>
    <col min="2052" max="2053" width="28.6640625" style="1" customWidth="1"/>
    <col min="2054" max="2054" width="22.88671875" style="1" bestFit="1" customWidth="1"/>
    <col min="2055" max="2056" width="40.109375" style="1" customWidth="1"/>
    <col min="2057" max="2057" width="27.33203125" style="1" customWidth="1"/>
    <col min="2058" max="2058" width="20.6640625" style="1" customWidth="1"/>
    <col min="2059" max="2059" width="22.44140625" style="1" customWidth="1"/>
    <col min="2060" max="2060" width="21.33203125" style="1" customWidth="1"/>
    <col min="2061" max="2061" width="16" style="1" bestFit="1" customWidth="1"/>
    <col min="2062" max="2062" width="49" style="1" customWidth="1"/>
    <col min="2063" max="2306" width="11.5546875" style="1"/>
    <col min="2307" max="2307" width="1.6640625" style="1" customWidth="1"/>
    <col min="2308" max="2309" width="28.6640625" style="1" customWidth="1"/>
    <col min="2310" max="2310" width="22.88671875" style="1" bestFit="1" customWidth="1"/>
    <col min="2311" max="2312" width="40.109375" style="1" customWidth="1"/>
    <col min="2313" max="2313" width="27.33203125" style="1" customWidth="1"/>
    <col min="2314" max="2314" width="20.6640625" style="1" customWidth="1"/>
    <col min="2315" max="2315" width="22.44140625" style="1" customWidth="1"/>
    <col min="2316" max="2316" width="21.33203125" style="1" customWidth="1"/>
    <col min="2317" max="2317" width="16" style="1" bestFit="1" customWidth="1"/>
    <col min="2318" max="2318" width="49" style="1" customWidth="1"/>
    <col min="2319" max="2562" width="11.5546875" style="1"/>
    <col min="2563" max="2563" width="1.6640625" style="1" customWidth="1"/>
    <col min="2564" max="2565" width="28.6640625" style="1" customWidth="1"/>
    <col min="2566" max="2566" width="22.88671875" style="1" bestFit="1" customWidth="1"/>
    <col min="2567" max="2568" width="40.109375" style="1" customWidth="1"/>
    <col min="2569" max="2569" width="27.33203125" style="1" customWidth="1"/>
    <col min="2570" max="2570" width="20.6640625" style="1" customWidth="1"/>
    <col min="2571" max="2571" width="22.44140625" style="1" customWidth="1"/>
    <col min="2572" max="2572" width="21.33203125" style="1" customWidth="1"/>
    <col min="2573" max="2573" width="16" style="1" bestFit="1" customWidth="1"/>
    <col min="2574" max="2574" width="49" style="1" customWidth="1"/>
    <col min="2575" max="2818" width="11.5546875" style="1"/>
    <col min="2819" max="2819" width="1.6640625" style="1" customWidth="1"/>
    <col min="2820" max="2821" width="28.6640625" style="1" customWidth="1"/>
    <col min="2822" max="2822" width="22.88671875" style="1" bestFit="1" customWidth="1"/>
    <col min="2823" max="2824" width="40.109375" style="1" customWidth="1"/>
    <col min="2825" max="2825" width="27.33203125" style="1" customWidth="1"/>
    <col min="2826" max="2826" width="20.6640625" style="1" customWidth="1"/>
    <col min="2827" max="2827" width="22.44140625" style="1" customWidth="1"/>
    <col min="2828" max="2828" width="21.33203125" style="1" customWidth="1"/>
    <col min="2829" max="2829" width="16" style="1" bestFit="1" customWidth="1"/>
    <col min="2830" max="2830" width="49" style="1" customWidth="1"/>
    <col min="2831" max="3074" width="11.5546875" style="1"/>
    <col min="3075" max="3075" width="1.6640625" style="1" customWidth="1"/>
    <col min="3076" max="3077" width="28.6640625" style="1" customWidth="1"/>
    <col min="3078" max="3078" width="22.88671875" style="1" bestFit="1" customWidth="1"/>
    <col min="3079" max="3080" width="40.109375" style="1" customWidth="1"/>
    <col min="3081" max="3081" width="27.33203125" style="1" customWidth="1"/>
    <col min="3082" max="3082" width="20.6640625" style="1" customWidth="1"/>
    <col min="3083" max="3083" width="22.44140625" style="1" customWidth="1"/>
    <col min="3084" max="3084" width="21.33203125" style="1" customWidth="1"/>
    <col min="3085" max="3085" width="16" style="1" bestFit="1" customWidth="1"/>
    <col min="3086" max="3086" width="49" style="1" customWidth="1"/>
    <col min="3087" max="3330" width="11.5546875" style="1"/>
    <col min="3331" max="3331" width="1.6640625" style="1" customWidth="1"/>
    <col min="3332" max="3333" width="28.6640625" style="1" customWidth="1"/>
    <col min="3334" max="3334" width="22.88671875" style="1" bestFit="1" customWidth="1"/>
    <col min="3335" max="3336" width="40.109375" style="1" customWidth="1"/>
    <col min="3337" max="3337" width="27.33203125" style="1" customWidth="1"/>
    <col min="3338" max="3338" width="20.6640625" style="1" customWidth="1"/>
    <col min="3339" max="3339" width="22.44140625" style="1" customWidth="1"/>
    <col min="3340" max="3340" width="21.33203125" style="1" customWidth="1"/>
    <col min="3341" max="3341" width="16" style="1" bestFit="1" customWidth="1"/>
    <col min="3342" max="3342" width="49" style="1" customWidth="1"/>
    <col min="3343" max="3586" width="11.5546875" style="1"/>
    <col min="3587" max="3587" width="1.6640625" style="1" customWidth="1"/>
    <col min="3588" max="3589" width="28.6640625" style="1" customWidth="1"/>
    <col min="3590" max="3590" width="22.88671875" style="1" bestFit="1" customWidth="1"/>
    <col min="3591" max="3592" width="40.109375" style="1" customWidth="1"/>
    <col min="3593" max="3593" width="27.33203125" style="1" customWidth="1"/>
    <col min="3594" max="3594" width="20.6640625" style="1" customWidth="1"/>
    <col min="3595" max="3595" width="22.44140625" style="1" customWidth="1"/>
    <col min="3596" max="3596" width="21.33203125" style="1" customWidth="1"/>
    <col min="3597" max="3597" width="16" style="1" bestFit="1" customWidth="1"/>
    <col min="3598" max="3598" width="49" style="1" customWidth="1"/>
    <col min="3599" max="3842" width="11.5546875" style="1"/>
    <col min="3843" max="3843" width="1.6640625" style="1" customWidth="1"/>
    <col min="3844" max="3845" width="28.6640625" style="1" customWidth="1"/>
    <col min="3846" max="3846" width="22.88671875" style="1" bestFit="1" customWidth="1"/>
    <col min="3847" max="3848" width="40.109375" style="1" customWidth="1"/>
    <col min="3849" max="3849" width="27.33203125" style="1" customWidth="1"/>
    <col min="3850" max="3850" width="20.6640625" style="1" customWidth="1"/>
    <col min="3851" max="3851" width="22.44140625" style="1" customWidth="1"/>
    <col min="3852" max="3852" width="21.33203125" style="1" customWidth="1"/>
    <col min="3853" max="3853" width="16" style="1" bestFit="1" customWidth="1"/>
    <col min="3854" max="3854" width="49" style="1" customWidth="1"/>
    <col min="3855" max="4098" width="11.5546875" style="1"/>
    <col min="4099" max="4099" width="1.6640625" style="1" customWidth="1"/>
    <col min="4100" max="4101" width="28.6640625" style="1" customWidth="1"/>
    <col min="4102" max="4102" width="22.88671875" style="1" bestFit="1" customWidth="1"/>
    <col min="4103" max="4104" width="40.109375" style="1" customWidth="1"/>
    <col min="4105" max="4105" width="27.33203125" style="1" customWidth="1"/>
    <col min="4106" max="4106" width="20.6640625" style="1" customWidth="1"/>
    <col min="4107" max="4107" width="22.44140625" style="1" customWidth="1"/>
    <col min="4108" max="4108" width="21.33203125" style="1" customWidth="1"/>
    <col min="4109" max="4109" width="16" style="1" bestFit="1" customWidth="1"/>
    <col min="4110" max="4110" width="49" style="1" customWidth="1"/>
    <col min="4111" max="4354" width="11.5546875" style="1"/>
    <col min="4355" max="4355" width="1.6640625" style="1" customWidth="1"/>
    <col min="4356" max="4357" width="28.6640625" style="1" customWidth="1"/>
    <col min="4358" max="4358" width="22.88671875" style="1" bestFit="1" customWidth="1"/>
    <col min="4359" max="4360" width="40.109375" style="1" customWidth="1"/>
    <col min="4361" max="4361" width="27.33203125" style="1" customWidth="1"/>
    <col min="4362" max="4362" width="20.6640625" style="1" customWidth="1"/>
    <col min="4363" max="4363" width="22.44140625" style="1" customWidth="1"/>
    <col min="4364" max="4364" width="21.33203125" style="1" customWidth="1"/>
    <col min="4365" max="4365" width="16" style="1" bestFit="1" customWidth="1"/>
    <col min="4366" max="4366" width="49" style="1" customWidth="1"/>
    <col min="4367" max="4610" width="11.5546875" style="1"/>
    <col min="4611" max="4611" width="1.6640625" style="1" customWidth="1"/>
    <col min="4612" max="4613" width="28.6640625" style="1" customWidth="1"/>
    <col min="4614" max="4614" width="22.88671875" style="1" bestFit="1" customWidth="1"/>
    <col min="4615" max="4616" width="40.109375" style="1" customWidth="1"/>
    <col min="4617" max="4617" width="27.33203125" style="1" customWidth="1"/>
    <col min="4618" max="4618" width="20.6640625" style="1" customWidth="1"/>
    <col min="4619" max="4619" width="22.44140625" style="1" customWidth="1"/>
    <col min="4620" max="4620" width="21.33203125" style="1" customWidth="1"/>
    <col min="4621" max="4621" width="16" style="1" bestFit="1" customWidth="1"/>
    <col min="4622" max="4622" width="49" style="1" customWidth="1"/>
    <col min="4623" max="4866" width="11.5546875" style="1"/>
    <col min="4867" max="4867" width="1.6640625" style="1" customWidth="1"/>
    <col min="4868" max="4869" width="28.6640625" style="1" customWidth="1"/>
    <col min="4870" max="4870" width="22.88671875" style="1" bestFit="1" customWidth="1"/>
    <col min="4871" max="4872" width="40.109375" style="1" customWidth="1"/>
    <col min="4873" max="4873" width="27.33203125" style="1" customWidth="1"/>
    <col min="4874" max="4874" width="20.6640625" style="1" customWidth="1"/>
    <col min="4875" max="4875" width="22.44140625" style="1" customWidth="1"/>
    <col min="4876" max="4876" width="21.33203125" style="1" customWidth="1"/>
    <col min="4877" max="4877" width="16" style="1" bestFit="1" customWidth="1"/>
    <col min="4878" max="4878" width="49" style="1" customWidth="1"/>
    <col min="4879" max="5122" width="11.5546875" style="1"/>
    <col min="5123" max="5123" width="1.6640625" style="1" customWidth="1"/>
    <col min="5124" max="5125" width="28.6640625" style="1" customWidth="1"/>
    <col min="5126" max="5126" width="22.88671875" style="1" bestFit="1" customWidth="1"/>
    <col min="5127" max="5128" width="40.109375" style="1" customWidth="1"/>
    <col min="5129" max="5129" width="27.33203125" style="1" customWidth="1"/>
    <col min="5130" max="5130" width="20.6640625" style="1" customWidth="1"/>
    <col min="5131" max="5131" width="22.44140625" style="1" customWidth="1"/>
    <col min="5132" max="5132" width="21.33203125" style="1" customWidth="1"/>
    <col min="5133" max="5133" width="16" style="1" bestFit="1" customWidth="1"/>
    <col min="5134" max="5134" width="49" style="1" customWidth="1"/>
    <col min="5135" max="5378" width="11.5546875" style="1"/>
    <col min="5379" max="5379" width="1.6640625" style="1" customWidth="1"/>
    <col min="5380" max="5381" width="28.6640625" style="1" customWidth="1"/>
    <col min="5382" max="5382" width="22.88671875" style="1" bestFit="1" customWidth="1"/>
    <col min="5383" max="5384" width="40.109375" style="1" customWidth="1"/>
    <col min="5385" max="5385" width="27.33203125" style="1" customWidth="1"/>
    <col min="5386" max="5386" width="20.6640625" style="1" customWidth="1"/>
    <col min="5387" max="5387" width="22.44140625" style="1" customWidth="1"/>
    <col min="5388" max="5388" width="21.33203125" style="1" customWidth="1"/>
    <col min="5389" max="5389" width="16" style="1" bestFit="1" customWidth="1"/>
    <col min="5390" max="5390" width="49" style="1" customWidth="1"/>
    <col min="5391" max="5634" width="11.5546875" style="1"/>
    <col min="5635" max="5635" width="1.6640625" style="1" customWidth="1"/>
    <col min="5636" max="5637" width="28.6640625" style="1" customWidth="1"/>
    <col min="5638" max="5638" width="22.88671875" style="1" bestFit="1" customWidth="1"/>
    <col min="5639" max="5640" width="40.109375" style="1" customWidth="1"/>
    <col min="5641" max="5641" width="27.33203125" style="1" customWidth="1"/>
    <col min="5642" max="5642" width="20.6640625" style="1" customWidth="1"/>
    <col min="5643" max="5643" width="22.44140625" style="1" customWidth="1"/>
    <col min="5644" max="5644" width="21.33203125" style="1" customWidth="1"/>
    <col min="5645" max="5645" width="16" style="1" bestFit="1" customWidth="1"/>
    <col min="5646" max="5646" width="49" style="1" customWidth="1"/>
    <col min="5647" max="5890" width="11.5546875" style="1"/>
    <col min="5891" max="5891" width="1.6640625" style="1" customWidth="1"/>
    <col min="5892" max="5893" width="28.6640625" style="1" customWidth="1"/>
    <col min="5894" max="5894" width="22.88671875" style="1" bestFit="1" customWidth="1"/>
    <col min="5895" max="5896" width="40.109375" style="1" customWidth="1"/>
    <col min="5897" max="5897" width="27.33203125" style="1" customWidth="1"/>
    <col min="5898" max="5898" width="20.6640625" style="1" customWidth="1"/>
    <col min="5899" max="5899" width="22.44140625" style="1" customWidth="1"/>
    <col min="5900" max="5900" width="21.33203125" style="1" customWidth="1"/>
    <col min="5901" max="5901" width="16" style="1" bestFit="1" customWidth="1"/>
    <col min="5902" max="5902" width="49" style="1" customWidth="1"/>
    <col min="5903" max="6146" width="11.5546875" style="1"/>
    <col min="6147" max="6147" width="1.6640625" style="1" customWidth="1"/>
    <col min="6148" max="6149" width="28.6640625" style="1" customWidth="1"/>
    <col min="6150" max="6150" width="22.88671875" style="1" bestFit="1" customWidth="1"/>
    <col min="6151" max="6152" width="40.109375" style="1" customWidth="1"/>
    <col min="6153" max="6153" width="27.33203125" style="1" customWidth="1"/>
    <col min="6154" max="6154" width="20.6640625" style="1" customWidth="1"/>
    <col min="6155" max="6155" width="22.44140625" style="1" customWidth="1"/>
    <col min="6156" max="6156" width="21.33203125" style="1" customWidth="1"/>
    <col min="6157" max="6157" width="16" style="1" bestFit="1" customWidth="1"/>
    <col min="6158" max="6158" width="49" style="1" customWidth="1"/>
    <col min="6159" max="6402" width="11.5546875" style="1"/>
    <col min="6403" max="6403" width="1.6640625" style="1" customWidth="1"/>
    <col min="6404" max="6405" width="28.6640625" style="1" customWidth="1"/>
    <col min="6406" max="6406" width="22.88671875" style="1" bestFit="1" customWidth="1"/>
    <col min="6407" max="6408" width="40.109375" style="1" customWidth="1"/>
    <col min="6409" max="6409" width="27.33203125" style="1" customWidth="1"/>
    <col min="6410" max="6410" width="20.6640625" style="1" customWidth="1"/>
    <col min="6411" max="6411" width="22.44140625" style="1" customWidth="1"/>
    <col min="6412" max="6412" width="21.33203125" style="1" customWidth="1"/>
    <col min="6413" max="6413" width="16" style="1" bestFit="1" customWidth="1"/>
    <col min="6414" max="6414" width="49" style="1" customWidth="1"/>
    <col min="6415" max="6658" width="11.5546875" style="1"/>
    <col min="6659" max="6659" width="1.6640625" style="1" customWidth="1"/>
    <col min="6660" max="6661" width="28.6640625" style="1" customWidth="1"/>
    <col min="6662" max="6662" width="22.88671875" style="1" bestFit="1" customWidth="1"/>
    <col min="6663" max="6664" width="40.109375" style="1" customWidth="1"/>
    <col min="6665" max="6665" width="27.33203125" style="1" customWidth="1"/>
    <col min="6666" max="6666" width="20.6640625" style="1" customWidth="1"/>
    <col min="6667" max="6667" width="22.44140625" style="1" customWidth="1"/>
    <col min="6668" max="6668" width="21.33203125" style="1" customWidth="1"/>
    <col min="6669" max="6669" width="16" style="1" bestFit="1" customWidth="1"/>
    <col min="6670" max="6670" width="49" style="1" customWidth="1"/>
    <col min="6671" max="6914" width="11.5546875" style="1"/>
    <col min="6915" max="6915" width="1.6640625" style="1" customWidth="1"/>
    <col min="6916" max="6917" width="28.6640625" style="1" customWidth="1"/>
    <col min="6918" max="6918" width="22.88671875" style="1" bestFit="1" customWidth="1"/>
    <col min="6919" max="6920" width="40.109375" style="1" customWidth="1"/>
    <col min="6921" max="6921" width="27.33203125" style="1" customWidth="1"/>
    <col min="6922" max="6922" width="20.6640625" style="1" customWidth="1"/>
    <col min="6923" max="6923" width="22.44140625" style="1" customWidth="1"/>
    <col min="6924" max="6924" width="21.33203125" style="1" customWidth="1"/>
    <col min="6925" max="6925" width="16" style="1" bestFit="1" customWidth="1"/>
    <col min="6926" max="6926" width="49" style="1" customWidth="1"/>
    <col min="6927" max="7170" width="11.5546875" style="1"/>
    <col min="7171" max="7171" width="1.6640625" style="1" customWidth="1"/>
    <col min="7172" max="7173" width="28.6640625" style="1" customWidth="1"/>
    <col min="7174" max="7174" width="22.88671875" style="1" bestFit="1" customWidth="1"/>
    <col min="7175" max="7176" width="40.109375" style="1" customWidth="1"/>
    <col min="7177" max="7177" width="27.33203125" style="1" customWidth="1"/>
    <col min="7178" max="7178" width="20.6640625" style="1" customWidth="1"/>
    <col min="7179" max="7179" width="22.44140625" style="1" customWidth="1"/>
    <col min="7180" max="7180" width="21.33203125" style="1" customWidth="1"/>
    <col min="7181" max="7181" width="16" style="1" bestFit="1" customWidth="1"/>
    <col min="7182" max="7182" width="49" style="1" customWidth="1"/>
    <col min="7183" max="7426" width="11.5546875" style="1"/>
    <col min="7427" max="7427" width="1.6640625" style="1" customWidth="1"/>
    <col min="7428" max="7429" width="28.6640625" style="1" customWidth="1"/>
    <col min="7430" max="7430" width="22.88671875" style="1" bestFit="1" customWidth="1"/>
    <col min="7431" max="7432" width="40.109375" style="1" customWidth="1"/>
    <col min="7433" max="7433" width="27.33203125" style="1" customWidth="1"/>
    <col min="7434" max="7434" width="20.6640625" style="1" customWidth="1"/>
    <col min="7435" max="7435" width="22.44140625" style="1" customWidth="1"/>
    <col min="7436" max="7436" width="21.33203125" style="1" customWidth="1"/>
    <col min="7437" max="7437" width="16" style="1" bestFit="1" customWidth="1"/>
    <col min="7438" max="7438" width="49" style="1" customWidth="1"/>
    <col min="7439" max="7682" width="11.5546875" style="1"/>
    <col min="7683" max="7683" width="1.6640625" style="1" customWidth="1"/>
    <col min="7684" max="7685" width="28.6640625" style="1" customWidth="1"/>
    <col min="7686" max="7686" width="22.88671875" style="1" bestFit="1" customWidth="1"/>
    <col min="7687" max="7688" width="40.109375" style="1" customWidth="1"/>
    <col min="7689" max="7689" width="27.33203125" style="1" customWidth="1"/>
    <col min="7690" max="7690" width="20.6640625" style="1" customWidth="1"/>
    <col min="7691" max="7691" width="22.44140625" style="1" customWidth="1"/>
    <col min="7692" max="7692" width="21.33203125" style="1" customWidth="1"/>
    <col min="7693" max="7693" width="16" style="1" bestFit="1" customWidth="1"/>
    <col min="7694" max="7694" width="49" style="1" customWidth="1"/>
    <col min="7695" max="7938" width="11.5546875" style="1"/>
    <col min="7939" max="7939" width="1.6640625" style="1" customWidth="1"/>
    <col min="7940" max="7941" width="28.6640625" style="1" customWidth="1"/>
    <col min="7942" max="7942" width="22.88671875" style="1" bestFit="1" customWidth="1"/>
    <col min="7943" max="7944" width="40.109375" style="1" customWidth="1"/>
    <col min="7945" max="7945" width="27.33203125" style="1" customWidth="1"/>
    <col min="7946" max="7946" width="20.6640625" style="1" customWidth="1"/>
    <col min="7947" max="7947" width="22.44140625" style="1" customWidth="1"/>
    <col min="7948" max="7948" width="21.33203125" style="1" customWidth="1"/>
    <col min="7949" max="7949" width="16" style="1" bestFit="1" customWidth="1"/>
    <col min="7950" max="7950" width="49" style="1" customWidth="1"/>
    <col min="7951" max="8194" width="11.5546875" style="1"/>
    <col min="8195" max="8195" width="1.6640625" style="1" customWidth="1"/>
    <col min="8196" max="8197" width="28.6640625" style="1" customWidth="1"/>
    <col min="8198" max="8198" width="22.88671875" style="1" bestFit="1" customWidth="1"/>
    <col min="8199" max="8200" width="40.109375" style="1" customWidth="1"/>
    <col min="8201" max="8201" width="27.33203125" style="1" customWidth="1"/>
    <col min="8202" max="8202" width="20.6640625" style="1" customWidth="1"/>
    <col min="8203" max="8203" width="22.44140625" style="1" customWidth="1"/>
    <col min="8204" max="8204" width="21.33203125" style="1" customWidth="1"/>
    <col min="8205" max="8205" width="16" style="1" bestFit="1" customWidth="1"/>
    <col min="8206" max="8206" width="49" style="1" customWidth="1"/>
    <col min="8207" max="8450" width="11.5546875" style="1"/>
    <col min="8451" max="8451" width="1.6640625" style="1" customWidth="1"/>
    <col min="8452" max="8453" width="28.6640625" style="1" customWidth="1"/>
    <col min="8454" max="8454" width="22.88671875" style="1" bestFit="1" customWidth="1"/>
    <col min="8455" max="8456" width="40.109375" style="1" customWidth="1"/>
    <col min="8457" max="8457" width="27.33203125" style="1" customWidth="1"/>
    <col min="8458" max="8458" width="20.6640625" style="1" customWidth="1"/>
    <col min="8459" max="8459" width="22.44140625" style="1" customWidth="1"/>
    <col min="8460" max="8460" width="21.33203125" style="1" customWidth="1"/>
    <col min="8461" max="8461" width="16" style="1" bestFit="1" customWidth="1"/>
    <col min="8462" max="8462" width="49" style="1" customWidth="1"/>
    <col min="8463" max="8706" width="11.5546875" style="1"/>
    <col min="8707" max="8707" width="1.6640625" style="1" customWidth="1"/>
    <col min="8708" max="8709" width="28.6640625" style="1" customWidth="1"/>
    <col min="8710" max="8710" width="22.88671875" style="1" bestFit="1" customWidth="1"/>
    <col min="8711" max="8712" width="40.109375" style="1" customWidth="1"/>
    <col min="8713" max="8713" width="27.33203125" style="1" customWidth="1"/>
    <col min="8714" max="8714" width="20.6640625" style="1" customWidth="1"/>
    <col min="8715" max="8715" width="22.44140625" style="1" customWidth="1"/>
    <col min="8716" max="8716" width="21.33203125" style="1" customWidth="1"/>
    <col min="8717" max="8717" width="16" style="1" bestFit="1" customWidth="1"/>
    <col min="8718" max="8718" width="49" style="1" customWidth="1"/>
    <col min="8719" max="8962" width="11.5546875" style="1"/>
    <col min="8963" max="8963" width="1.6640625" style="1" customWidth="1"/>
    <col min="8964" max="8965" width="28.6640625" style="1" customWidth="1"/>
    <col min="8966" max="8966" width="22.88671875" style="1" bestFit="1" customWidth="1"/>
    <col min="8967" max="8968" width="40.109375" style="1" customWidth="1"/>
    <col min="8969" max="8969" width="27.33203125" style="1" customWidth="1"/>
    <col min="8970" max="8970" width="20.6640625" style="1" customWidth="1"/>
    <col min="8971" max="8971" width="22.44140625" style="1" customWidth="1"/>
    <col min="8972" max="8972" width="21.33203125" style="1" customWidth="1"/>
    <col min="8973" max="8973" width="16" style="1" bestFit="1" customWidth="1"/>
    <col min="8974" max="8974" width="49" style="1" customWidth="1"/>
    <col min="8975" max="9218" width="11.5546875" style="1"/>
    <col min="9219" max="9219" width="1.6640625" style="1" customWidth="1"/>
    <col min="9220" max="9221" width="28.6640625" style="1" customWidth="1"/>
    <col min="9222" max="9222" width="22.88671875" style="1" bestFit="1" customWidth="1"/>
    <col min="9223" max="9224" width="40.109375" style="1" customWidth="1"/>
    <col min="9225" max="9225" width="27.33203125" style="1" customWidth="1"/>
    <col min="9226" max="9226" width="20.6640625" style="1" customWidth="1"/>
    <col min="9227" max="9227" width="22.44140625" style="1" customWidth="1"/>
    <col min="9228" max="9228" width="21.33203125" style="1" customWidth="1"/>
    <col min="9229" max="9229" width="16" style="1" bestFit="1" customWidth="1"/>
    <col min="9230" max="9230" width="49" style="1" customWidth="1"/>
    <col min="9231" max="9474" width="11.5546875" style="1"/>
    <col min="9475" max="9475" width="1.6640625" style="1" customWidth="1"/>
    <col min="9476" max="9477" width="28.6640625" style="1" customWidth="1"/>
    <col min="9478" max="9478" width="22.88671875" style="1" bestFit="1" customWidth="1"/>
    <col min="9479" max="9480" width="40.109375" style="1" customWidth="1"/>
    <col min="9481" max="9481" width="27.33203125" style="1" customWidth="1"/>
    <col min="9482" max="9482" width="20.6640625" style="1" customWidth="1"/>
    <col min="9483" max="9483" width="22.44140625" style="1" customWidth="1"/>
    <col min="9484" max="9484" width="21.33203125" style="1" customWidth="1"/>
    <col min="9485" max="9485" width="16" style="1" bestFit="1" customWidth="1"/>
    <col min="9486" max="9486" width="49" style="1" customWidth="1"/>
    <col min="9487" max="9730" width="11.5546875" style="1"/>
    <col min="9731" max="9731" width="1.6640625" style="1" customWidth="1"/>
    <col min="9732" max="9733" width="28.6640625" style="1" customWidth="1"/>
    <col min="9734" max="9734" width="22.88671875" style="1" bestFit="1" customWidth="1"/>
    <col min="9735" max="9736" width="40.109375" style="1" customWidth="1"/>
    <col min="9737" max="9737" width="27.33203125" style="1" customWidth="1"/>
    <col min="9738" max="9738" width="20.6640625" style="1" customWidth="1"/>
    <col min="9739" max="9739" width="22.44140625" style="1" customWidth="1"/>
    <col min="9740" max="9740" width="21.33203125" style="1" customWidth="1"/>
    <col min="9741" max="9741" width="16" style="1" bestFit="1" customWidth="1"/>
    <col min="9742" max="9742" width="49" style="1" customWidth="1"/>
    <col min="9743" max="9986" width="11.5546875" style="1"/>
    <col min="9987" max="9987" width="1.6640625" style="1" customWidth="1"/>
    <col min="9988" max="9989" width="28.6640625" style="1" customWidth="1"/>
    <col min="9990" max="9990" width="22.88671875" style="1" bestFit="1" customWidth="1"/>
    <col min="9991" max="9992" width="40.109375" style="1" customWidth="1"/>
    <col min="9993" max="9993" width="27.33203125" style="1" customWidth="1"/>
    <col min="9994" max="9994" width="20.6640625" style="1" customWidth="1"/>
    <col min="9995" max="9995" width="22.44140625" style="1" customWidth="1"/>
    <col min="9996" max="9996" width="21.33203125" style="1" customWidth="1"/>
    <col min="9997" max="9997" width="16" style="1" bestFit="1" customWidth="1"/>
    <col min="9998" max="9998" width="49" style="1" customWidth="1"/>
    <col min="9999" max="10242" width="11.5546875" style="1"/>
    <col min="10243" max="10243" width="1.6640625" style="1" customWidth="1"/>
    <col min="10244" max="10245" width="28.6640625" style="1" customWidth="1"/>
    <col min="10246" max="10246" width="22.88671875" style="1" bestFit="1" customWidth="1"/>
    <col min="10247" max="10248" width="40.109375" style="1" customWidth="1"/>
    <col min="10249" max="10249" width="27.33203125" style="1" customWidth="1"/>
    <col min="10250" max="10250" width="20.6640625" style="1" customWidth="1"/>
    <col min="10251" max="10251" width="22.44140625" style="1" customWidth="1"/>
    <col min="10252" max="10252" width="21.33203125" style="1" customWidth="1"/>
    <col min="10253" max="10253" width="16" style="1" bestFit="1" customWidth="1"/>
    <col min="10254" max="10254" width="49" style="1" customWidth="1"/>
    <col min="10255" max="10498" width="11.5546875" style="1"/>
    <col min="10499" max="10499" width="1.6640625" style="1" customWidth="1"/>
    <col min="10500" max="10501" width="28.6640625" style="1" customWidth="1"/>
    <col min="10502" max="10502" width="22.88671875" style="1" bestFit="1" customWidth="1"/>
    <col min="10503" max="10504" width="40.109375" style="1" customWidth="1"/>
    <col min="10505" max="10505" width="27.33203125" style="1" customWidth="1"/>
    <col min="10506" max="10506" width="20.6640625" style="1" customWidth="1"/>
    <col min="10507" max="10507" width="22.44140625" style="1" customWidth="1"/>
    <col min="10508" max="10508" width="21.33203125" style="1" customWidth="1"/>
    <col min="10509" max="10509" width="16" style="1" bestFit="1" customWidth="1"/>
    <col min="10510" max="10510" width="49" style="1" customWidth="1"/>
    <col min="10511" max="10754" width="11.5546875" style="1"/>
    <col min="10755" max="10755" width="1.6640625" style="1" customWidth="1"/>
    <col min="10756" max="10757" width="28.6640625" style="1" customWidth="1"/>
    <col min="10758" max="10758" width="22.88671875" style="1" bestFit="1" customWidth="1"/>
    <col min="10759" max="10760" width="40.109375" style="1" customWidth="1"/>
    <col min="10761" max="10761" width="27.33203125" style="1" customWidth="1"/>
    <col min="10762" max="10762" width="20.6640625" style="1" customWidth="1"/>
    <col min="10763" max="10763" width="22.44140625" style="1" customWidth="1"/>
    <col min="10764" max="10764" width="21.33203125" style="1" customWidth="1"/>
    <col min="10765" max="10765" width="16" style="1" bestFit="1" customWidth="1"/>
    <col min="10766" max="10766" width="49" style="1" customWidth="1"/>
    <col min="10767" max="11010" width="11.5546875" style="1"/>
    <col min="11011" max="11011" width="1.6640625" style="1" customWidth="1"/>
    <col min="11012" max="11013" width="28.6640625" style="1" customWidth="1"/>
    <col min="11014" max="11014" width="22.88671875" style="1" bestFit="1" customWidth="1"/>
    <col min="11015" max="11016" width="40.109375" style="1" customWidth="1"/>
    <col min="11017" max="11017" width="27.33203125" style="1" customWidth="1"/>
    <col min="11018" max="11018" width="20.6640625" style="1" customWidth="1"/>
    <col min="11019" max="11019" width="22.44140625" style="1" customWidth="1"/>
    <col min="11020" max="11020" width="21.33203125" style="1" customWidth="1"/>
    <col min="11021" max="11021" width="16" style="1" bestFit="1" customWidth="1"/>
    <col min="11022" max="11022" width="49" style="1" customWidth="1"/>
    <col min="11023" max="11266" width="11.5546875" style="1"/>
    <col min="11267" max="11267" width="1.6640625" style="1" customWidth="1"/>
    <col min="11268" max="11269" width="28.6640625" style="1" customWidth="1"/>
    <col min="11270" max="11270" width="22.88671875" style="1" bestFit="1" customWidth="1"/>
    <col min="11271" max="11272" width="40.109375" style="1" customWidth="1"/>
    <col min="11273" max="11273" width="27.33203125" style="1" customWidth="1"/>
    <col min="11274" max="11274" width="20.6640625" style="1" customWidth="1"/>
    <col min="11275" max="11275" width="22.44140625" style="1" customWidth="1"/>
    <col min="11276" max="11276" width="21.33203125" style="1" customWidth="1"/>
    <col min="11277" max="11277" width="16" style="1" bestFit="1" customWidth="1"/>
    <col min="11278" max="11278" width="49" style="1" customWidth="1"/>
    <col min="11279" max="11522" width="11.5546875" style="1"/>
    <col min="11523" max="11523" width="1.6640625" style="1" customWidth="1"/>
    <col min="11524" max="11525" width="28.6640625" style="1" customWidth="1"/>
    <col min="11526" max="11526" width="22.88671875" style="1" bestFit="1" customWidth="1"/>
    <col min="11527" max="11528" width="40.109375" style="1" customWidth="1"/>
    <col min="11529" max="11529" width="27.33203125" style="1" customWidth="1"/>
    <col min="11530" max="11530" width="20.6640625" style="1" customWidth="1"/>
    <col min="11531" max="11531" width="22.44140625" style="1" customWidth="1"/>
    <col min="11532" max="11532" width="21.33203125" style="1" customWidth="1"/>
    <col min="11533" max="11533" width="16" style="1" bestFit="1" customWidth="1"/>
    <col min="11534" max="11534" width="49" style="1" customWidth="1"/>
    <col min="11535" max="11778" width="11.5546875" style="1"/>
    <col min="11779" max="11779" width="1.6640625" style="1" customWidth="1"/>
    <col min="11780" max="11781" width="28.6640625" style="1" customWidth="1"/>
    <col min="11782" max="11782" width="22.88671875" style="1" bestFit="1" customWidth="1"/>
    <col min="11783" max="11784" width="40.109375" style="1" customWidth="1"/>
    <col min="11785" max="11785" width="27.33203125" style="1" customWidth="1"/>
    <col min="11786" max="11786" width="20.6640625" style="1" customWidth="1"/>
    <col min="11787" max="11787" width="22.44140625" style="1" customWidth="1"/>
    <col min="11788" max="11788" width="21.33203125" style="1" customWidth="1"/>
    <col min="11789" max="11789" width="16" style="1" bestFit="1" customWidth="1"/>
    <col min="11790" max="11790" width="49" style="1" customWidth="1"/>
    <col min="11791" max="12034" width="11.5546875" style="1"/>
    <col min="12035" max="12035" width="1.6640625" style="1" customWidth="1"/>
    <col min="12036" max="12037" width="28.6640625" style="1" customWidth="1"/>
    <col min="12038" max="12038" width="22.88671875" style="1" bestFit="1" customWidth="1"/>
    <col min="12039" max="12040" width="40.109375" style="1" customWidth="1"/>
    <col min="12041" max="12041" width="27.33203125" style="1" customWidth="1"/>
    <col min="12042" max="12042" width="20.6640625" style="1" customWidth="1"/>
    <col min="12043" max="12043" width="22.44140625" style="1" customWidth="1"/>
    <col min="12044" max="12044" width="21.33203125" style="1" customWidth="1"/>
    <col min="12045" max="12045" width="16" style="1" bestFit="1" customWidth="1"/>
    <col min="12046" max="12046" width="49" style="1" customWidth="1"/>
    <col min="12047" max="12290" width="11.5546875" style="1"/>
    <col min="12291" max="12291" width="1.6640625" style="1" customWidth="1"/>
    <col min="12292" max="12293" width="28.6640625" style="1" customWidth="1"/>
    <col min="12294" max="12294" width="22.88671875" style="1" bestFit="1" customWidth="1"/>
    <col min="12295" max="12296" width="40.109375" style="1" customWidth="1"/>
    <col min="12297" max="12297" width="27.33203125" style="1" customWidth="1"/>
    <col min="12298" max="12298" width="20.6640625" style="1" customWidth="1"/>
    <col min="12299" max="12299" width="22.44140625" style="1" customWidth="1"/>
    <col min="12300" max="12300" width="21.33203125" style="1" customWidth="1"/>
    <col min="12301" max="12301" width="16" style="1" bestFit="1" customWidth="1"/>
    <col min="12302" max="12302" width="49" style="1" customWidth="1"/>
    <col min="12303" max="12546" width="11.5546875" style="1"/>
    <col min="12547" max="12547" width="1.6640625" style="1" customWidth="1"/>
    <col min="12548" max="12549" width="28.6640625" style="1" customWidth="1"/>
    <col min="12550" max="12550" width="22.88671875" style="1" bestFit="1" customWidth="1"/>
    <col min="12551" max="12552" width="40.109375" style="1" customWidth="1"/>
    <col min="12553" max="12553" width="27.33203125" style="1" customWidth="1"/>
    <col min="12554" max="12554" width="20.6640625" style="1" customWidth="1"/>
    <col min="12555" max="12555" width="22.44140625" style="1" customWidth="1"/>
    <col min="12556" max="12556" width="21.33203125" style="1" customWidth="1"/>
    <col min="12557" max="12557" width="16" style="1" bestFit="1" customWidth="1"/>
    <col min="12558" max="12558" width="49" style="1" customWidth="1"/>
    <col min="12559" max="12802" width="11.5546875" style="1"/>
    <col min="12803" max="12803" width="1.6640625" style="1" customWidth="1"/>
    <col min="12804" max="12805" width="28.6640625" style="1" customWidth="1"/>
    <col min="12806" max="12806" width="22.88671875" style="1" bestFit="1" customWidth="1"/>
    <col min="12807" max="12808" width="40.109375" style="1" customWidth="1"/>
    <col min="12809" max="12809" width="27.33203125" style="1" customWidth="1"/>
    <col min="12810" max="12810" width="20.6640625" style="1" customWidth="1"/>
    <col min="12811" max="12811" width="22.44140625" style="1" customWidth="1"/>
    <col min="12812" max="12812" width="21.33203125" style="1" customWidth="1"/>
    <col min="12813" max="12813" width="16" style="1" bestFit="1" customWidth="1"/>
    <col min="12814" max="12814" width="49" style="1" customWidth="1"/>
    <col min="12815" max="13058" width="11.5546875" style="1"/>
    <col min="13059" max="13059" width="1.6640625" style="1" customWidth="1"/>
    <col min="13060" max="13061" width="28.6640625" style="1" customWidth="1"/>
    <col min="13062" max="13062" width="22.88671875" style="1" bestFit="1" customWidth="1"/>
    <col min="13063" max="13064" width="40.109375" style="1" customWidth="1"/>
    <col min="13065" max="13065" width="27.33203125" style="1" customWidth="1"/>
    <col min="13066" max="13066" width="20.6640625" style="1" customWidth="1"/>
    <col min="13067" max="13067" width="22.44140625" style="1" customWidth="1"/>
    <col min="13068" max="13068" width="21.33203125" style="1" customWidth="1"/>
    <col min="13069" max="13069" width="16" style="1" bestFit="1" customWidth="1"/>
    <col min="13070" max="13070" width="49" style="1" customWidth="1"/>
    <col min="13071" max="13314" width="11.5546875" style="1"/>
    <col min="13315" max="13315" width="1.6640625" style="1" customWidth="1"/>
    <col min="13316" max="13317" width="28.6640625" style="1" customWidth="1"/>
    <col min="13318" max="13318" width="22.88671875" style="1" bestFit="1" customWidth="1"/>
    <col min="13319" max="13320" width="40.109375" style="1" customWidth="1"/>
    <col min="13321" max="13321" width="27.33203125" style="1" customWidth="1"/>
    <col min="13322" max="13322" width="20.6640625" style="1" customWidth="1"/>
    <col min="13323" max="13323" width="22.44140625" style="1" customWidth="1"/>
    <col min="13324" max="13324" width="21.33203125" style="1" customWidth="1"/>
    <col min="13325" max="13325" width="16" style="1" bestFit="1" customWidth="1"/>
    <col min="13326" max="13326" width="49" style="1" customWidth="1"/>
    <col min="13327" max="13570" width="11.5546875" style="1"/>
    <col min="13571" max="13571" width="1.6640625" style="1" customWidth="1"/>
    <col min="13572" max="13573" width="28.6640625" style="1" customWidth="1"/>
    <col min="13574" max="13574" width="22.88671875" style="1" bestFit="1" customWidth="1"/>
    <col min="13575" max="13576" width="40.109375" style="1" customWidth="1"/>
    <col min="13577" max="13577" width="27.33203125" style="1" customWidth="1"/>
    <col min="13578" max="13578" width="20.6640625" style="1" customWidth="1"/>
    <col min="13579" max="13579" width="22.44140625" style="1" customWidth="1"/>
    <col min="13580" max="13580" width="21.33203125" style="1" customWidth="1"/>
    <col min="13581" max="13581" width="16" style="1" bestFit="1" customWidth="1"/>
    <col min="13582" max="13582" width="49" style="1" customWidth="1"/>
    <col min="13583" max="13826" width="11.5546875" style="1"/>
    <col min="13827" max="13827" width="1.6640625" style="1" customWidth="1"/>
    <col min="13828" max="13829" width="28.6640625" style="1" customWidth="1"/>
    <col min="13830" max="13830" width="22.88671875" style="1" bestFit="1" customWidth="1"/>
    <col min="13831" max="13832" width="40.109375" style="1" customWidth="1"/>
    <col min="13833" max="13833" width="27.33203125" style="1" customWidth="1"/>
    <col min="13834" max="13834" width="20.6640625" style="1" customWidth="1"/>
    <col min="13835" max="13835" width="22.44140625" style="1" customWidth="1"/>
    <col min="13836" max="13836" width="21.33203125" style="1" customWidth="1"/>
    <col min="13837" max="13837" width="16" style="1" bestFit="1" customWidth="1"/>
    <col min="13838" max="13838" width="49" style="1" customWidth="1"/>
    <col min="13839" max="14082" width="11.5546875" style="1"/>
    <col min="14083" max="14083" width="1.6640625" style="1" customWidth="1"/>
    <col min="14084" max="14085" width="28.6640625" style="1" customWidth="1"/>
    <col min="14086" max="14086" width="22.88671875" style="1" bestFit="1" customWidth="1"/>
    <col min="14087" max="14088" width="40.109375" style="1" customWidth="1"/>
    <col min="14089" max="14089" width="27.33203125" style="1" customWidth="1"/>
    <col min="14090" max="14090" width="20.6640625" style="1" customWidth="1"/>
    <col min="14091" max="14091" width="22.44140625" style="1" customWidth="1"/>
    <col min="14092" max="14092" width="21.33203125" style="1" customWidth="1"/>
    <col min="14093" max="14093" width="16" style="1" bestFit="1" customWidth="1"/>
    <col min="14094" max="14094" width="49" style="1" customWidth="1"/>
    <col min="14095" max="14338" width="11.5546875" style="1"/>
    <col min="14339" max="14339" width="1.6640625" style="1" customWidth="1"/>
    <col min="14340" max="14341" width="28.6640625" style="1" customWidth="1"/>
    <col min="14342" max="14342" width="22.88671875" style="1" bestFit="1" customWidth="1"/>
    <col min="14343" max="14344" width="40.109375" style="1" customWidth="1"/>
    <col min="14345" max="14345" width="27.33203125" style="1" customWidth="1"/>
    <col min="14346" max="14346" width="20.6640625" style="1" customWidth="1"/>
    <col min="14347" max="14347" width="22.44140625" style="1" customWidth="1"/>
    <col min="14348" max="14348" width="21.33203125" style="1" customWidth="1"/>
    <col min="14349" max="14349" width="16" style="1" bestFit="1" customWidth="1"/>
    <col min="14350" max="14350" width="49" style="1" customWidth="1"/>
    <col min="14351" max="14594" width="11.5546875" style="1"/>
    <col min="14595" max="14595" width="1.6640625" style="1" customWidth="1"/>
    <col min="14596" max="14597" width="28.6640625" style="1" customWidth="1"/>
    <col min="14598" max="14598" width="22.88671875" style="1" bestFit="1" customWidth="1"/>
    <col min="14599" max="14600" width="40.109375" style="1" customWidth="1"/>
    <col min="14601" max="14601" width="27.33203125" style="1" customWidth="1"/>
    <col min="14602" max="14602" width="20.6640625" style="1" customWidth="1"/>
    <col min="14603" max="14603" width="22.44140625" style="1" customWidth="1"/>
    <col min="14604" max="14604" width="21.33203125" style="1" customWidth="1"/>
    <col min="14605" max="14605" width="16" style="1" bestFit="1" customWidth="1"/>
    <col min="14606" max="14606" width="49" style="1" customWidth="1"/>
    <col min="14607" max="14850" width="11.5546875" style="1"/>
    <col min="14851" max="14851" width="1.6640625" style="1" customWidth="1"/>
    <col min="14852" max="14853" width="28.6640625" style="1" customWidth="1"/>
    <col min="14854" max="14854" width="22.88671875" style="1" bestFit="1" customWidth="1"/>
    <col min="14855" max="14856" width="40.109375" style="1" customWidth="1"/>
    <col min="14857" max="14857" width="27.33203125" style="1" customWidth="1"/>
    <col min="14858" max="14858" width="20.6640625" style="1" customWidth="1"/>
    <col min="14859" max="14859" width="22.44140625" style="1" customWidth="1"/>
    <col min="14860" max="14860" width="21.33203125" style="1" customWidth="1"/>
    <col min="14861" max="14861" width="16" style="1" bestFit="1" customWidth="1"/>
    <col min="14862" max="14862" width="49" style="1" customWidth="1"/>
    <col min="14863" max="15106" width="11.5546875" style="1"/>
    <col min="15107" max="15107" width="1.6640625" style="1" customWidth="1"/>
    <col min="15108" max="15109" width="28.6640625" style="1" customWidth="1"/>
    <col min="15110" max="15110" width="22.88671875" style="1" bestFit="1" customWidth="1"/>
    <col min="15111" max="15112" width="40.109375" style="1" customWidth="1"/>
    <col min="15113" max="15113" width="27.33203125" style="1" customWidth="1"/>
    <col min="15114" max="15114" width="20.6640625" style="1" customWidth="1"/>
    <col min="15115" max="15115" width="22.44140625" style="1" customWidth="1"/>
    <col min="15116" max="15116" width="21.33203125" style="1" customWidth="1"/>
    <col min="15117" max="15117" width="16" style="1" bestFit="1" customWidth="1"/>
    <col min="15118" max="15118" width="49" style="1" customWidth="1"/>
    <col min="15119" max="15362" width="11.5546875" style="1"/>
    <col min="15363" max="15363" width="1.6640625" style="1" customWidth="1"/>
    <col min="15364" max="15365" width="28.6640625" style="1" customWidth="1"/>
    <col min="15366" max="15366" width="22.88671875" style="1" bestFit="1" customWidth="1"/>
    <col min="15367" max="15368" width="40.109375" style="1" customWidth="1"/>
    <col min="15369" max="15369" width="27.33203125" style="1" customWidth="1"/>
    <col min="15370" max="15370" width="20.6640625" style="1" customWidth="1"/>
    <col min="15371" max="15371" width="22.44140625" style="1" customWidth="1"/>
    <col min="15372" max="15372" width="21.33203125" style="1" customWidth="1"/>
    <col min="15373" max="15373" width="16" style="1" bestFit="1" customWidth="1"/>
    <col min="15374" max="15374" width="49" style="1" customWidth="1"/>
    <col min="15375" max="15618" width="11.5546875" style="1"/>
    <col min="15619" max="15619" width="1.6640625" style="1" customWidth="1"/>
    <col min="15620" max="15621" width="28.6640625" style="1" customWidth="1"/>
    <col min="15622" max="15622" width="22.88671875" style="1" bestFit="1" customWidth="1"/>
    <col min="15623" max="15624" width="40.109375" style="1" customWidth="1"/>
    <col min="15625" max="15625" width="27.33203125" style="1" customWidth="1"/>
    <col min="15626" max="15626" width="20.6640625" style="1" customWidth="1"/>
    <col min="15627" max="15627" width="22.44140625" style="1" customWidth="1"/>
    <col min="15628" max="15628" width="21.33203125" style="1" customWidth="1"/>
    <col min="15629" max="15629" width="16" style="1" bestFit="1" customWidth="1"/>
    <col min="15630" max="15630" width="49" style="1" customWidth="1"/>
    <col min="15631" max="15874" width="11.5546875" style="1"/>
    <col min="15875" max="15875" width="1.6640625" style="1" customWidth="1"/>
    <col min="15876" max="15877" width="28.6640625" style="1" customWidth="1"/>
    <col min="15878" max="15878" width="22.88671875" style="1" bestFit="1" customWidth="1"/>
    <col min="15879" max="15880" width="40.109375" style="1" customWidth="1"/>
    <col min="15881" max="15881" width="27.33203125" style="1" customWidth="1"/>
    <col min="15882" max="15882" width="20.6640625" style="1" customWidth="1"/>
    <col min="15883" max="15883" width="22.44140625" style="1" customWidth="1"/>
    <col min="15884" max="15884" width="21.33203125" style="1" customWidth="1"/>
    <col min="15885" max="15885" width="16" style="1" bestFit="1" customWidth="1"/>
    <col min="15886" max="15886" width="49" style="1" customWidth="1"/>
    <col min="15887" max="16130" width="11.5546875" style="1"/>
    <col min="16131" max="16131" width="1.6640625" style="1" customWidth="1"/>
    <col min="16132" max="16133" width="28.6640625" style="1" customWidth="1"/>
    <col min="16134" max="16134" width="22.88671875" style="1" bestFit="1" customWidth="1"/>
    <col min="16135" max="16136" width="40.109375" style="1" customWidth="1"/>
    <col min="16137" max="16137" width="27.33203125" style="1" customWidth="1"/>
    <col min="16138" max="16138" width="20.6640625" style="1" customWidth="1"/>
    <col min="16139" max="16139" width="22.44140625" style="1" customWidth="1"/>
    <col min="16140" max="16140" width="21.33203125" style="1" customWidth="1"/>
    <col min="16141" max="16141" width="16" style="1" bestFit="1" customWidth="1"/>
    <col min="16142" max="16142" width="49" style="1" customWidth="1"/>
    <col min="16143" max="16384" width="11.5546875" style="1"/>
  </cols>
  <sheetData>
    <row r="2" spans="1:23" s="2" customFormat="1" ht="66.75" customHeight="1" x14ac:dyDescent="0.3">
      <c r="B2" s="590" t="s">
        <v>735</v>
      </c>
      <c r="C2" s="591"/>
      <c r="D2" s="591"/>
      <c r="E2" s="591"/>
      <c r="F2" s="591"/>
      <c r="G2" s="591"/>
      <c r="H2" s="591"/>
      <c r="I2" s="591"/>
      <c r="J2" s="591"/>
      <c r="K2" s="591"/>
      <c r="L2" s="591"/>
      <c r="M2" s="591"/>
      <c r="N2" s="591"/>
      <c r="O2" s="591"/>
      <c r="P2" s="591"/>
      <c r="Q2" s="591"/>
    </row>
    <row r="3" spans="1:23" s="3" customFormat="1" ht="13.2" x14ac:dyDescent="0.3">
      <c r="E3" s="400"/>
    </row>
    <row r="4" spans="1:23" s="3" customFormat="1" ht="35.25" customHeight="1" x14ac:dyDescent="0.3">
      <c r="A4" s="86"/>
      <c r="B4" s="656" t="s">
        <v>1</v>
      </c>
      <c r="C4" s="656" t="s">
        <v>5</v>
      </c>
      <c r="D4" s="656" t="s">
        <v>2</v>
      </c>
      <c r="E4" s="703" t="s">
        <v>6</v>
      </c>
      <c r="F4" s="657" t="s">
        <v>3</v>
      </c>
      <c r="G4" s="656" t="s">
        <v>8</v>
      </c>
      <c r="H4" s="658" t="s">
        <v>9</v>
      </c>
      <c r="I4" s="658"/>
      <c r="J4" s="658"/>
      <c r="K4" s="658"/>
      <c r="L4" s="658"/>
      <c r="M4" s="658"/>
      <c r="N4" s="658"/>
      <c r="O4" s="658"/>
      <c r="P4" s="658"/>
      <c r="Q4" s="658"/>
      <c r="R4" s="698" t="s">
        <v>371</v>
      </c>
      <c r="S4" s="698"/>
      <c r="T4" s="698"/>
      <c r="U4" s="698" t="s">
        <v>876</v>
      </c>
      <c r="V4" s="698"/>
      <c r="W4" s="698"/>
    </row>
    <row r="5" spans="1:23" s="3" customFormat="1" ht="35.25" customHeight="1" x14ac:dyDescent="0.3">
      <c r="A5" s="86"/>
      <c r="B5" s="656"/>
      <c r="C5" s="656"/>
      <c r="D5" s="656"/>
      <c r="E5" s="703"/>
      <c r="F5" s="657"/>
      <c r="G5" s="656"/>
      <c r="H5" s="658"/>
      <c r="I5" s="658"/>
      <c r="J5" s="658"/>
      <c r="K5" s="658"/>
      <c r="L5" s="658"/>
      <c r="M5" s="658"/>
      <c r="N5" s="658"/>
      <c r="O5" s="658"/>
      <c r="P5" s="658"/>
      <c r="Q5" s="658"/>
      <c r="R5" s="698"/>
      <c r="S5" s="698"/>
      <c r="T5" s="698"/>
      <c r="U5" s="698"/>
      <c r="V5" s="698"/>
      <c r="W5" s="698"/>
    </row>
    <row r="6" spans="1:23" s="3" customFormat="1" ht="35.25" customHeight="1" x14ac:dyDescent="0.3">
      <c r="A6" s="86"/>
      <c r="B6" s="656"/>
      <c r="C6" s="656"/>
      <c r="D6" s="656"/>
      <c r="E6" s="703"/>
      <c r="F6" s="704" t="s">
        <v>7</v>
      </c>
      <c r="G6" s="656" t="s">
        <v>4</v>
      </c>
      <c r="H6" s="656" t="s">
        <v>736</v>
      </c>
      <c r="I6" s="656" t="s">
        <v>737</v>
      </c>
      <c r="J6" s="656" t="s">
        <v>738</v>
      </c>
      <c r="K6" s="656" t="s">
        <v>739</v>
      </c>
      <c r="L6" s="704" t="s">
        <v>740</v>
      </c>
      <c r="M6" s="658" t="s">
        <v>741</v>
      </c>
      <c r="N6" s="704" t="s">
        <v>742</v>
      </c>
      <c r="O6" s="704" t="s">
        <v>743</v>
      </c>
      <c r="P6" s="704" t="s">
        <v>744</v>
      </c>
      <c r="Q6" s="704" t="s">
        <v>745</v>
      </c>
      <c r="R6" s="636" t="s">
        <v>376</v>
      </c>
      <c r="S6" s="699" t="s">
        <v>377</v>
      </c>
      <c r="T6" s="636" t="s">
        <v>746</v>
      </c>
      <c r="U6" s="636" t="s">
        <v>376</v>
      </c>
      <c r="V6" s="699" t="s">
        <v>377</v>
      </c>
      <c r="W6" s="636" t="s">
        <v>746</v>
      </c>
    </row>
    <row r="7" spans="1:23" s="3" customFormat="1" ht="35.25" customHeight="1" x14ac:dyDescent="0.3">
      <c r="A7" s="86"/>
      <c r="B7" s="656"/>
      <c r="C7" s="656"/>
      <c r="D7" s="656"/>
      <c r="E7" s="703"/>
      <c r="F7" s="704"/>
      <c r="G7" s="656"/>
      <c r="H7" s="656"/>
      <c r="I7" s="656"/>
      <c r="J7" s="656"/>
      <c r="K7" s="656"/>
      <c r="L7" s="704"/>
      <c r="M7" s="658"/>
      <c r="N7" s="704"/>
      <c r="O7" s="704"/>
      <c r="P7" s="704"/>
      <c r="Q7" s="704"/>
      <c r="R7" s="636"/>
      <c r="S7" s="699"/>
      <c r="T7" s="636"/>
      <c r="U7" s="636"/>
      <c r="V7" s="699"/>
      <c r="W7" s="636"/>
    </row>
    <row r="8" spans="1:23" s="3" customFormat="1" ht="35.25" customHeight="1" x14ac:dyDescent="0.3">
      <c r="A8" s="86"/>
      <c r="B8" s="656"/>
      <c r="C8" s="656"/>
      <c r="D8" s="656"/>
      <c r="E8" s="703"/>
      <c r="F8" s="704"/>
      <c r="G8" s="656"/>
      <c r="H8" s="656"/>
      <c r="I8" s="656"/>
      <c r="J8" s="656"/>
      <c r="K8" s="656"/>
      <c r="L8" s="704"/>
      <c r="M8" s="658"/>
      <c r="N8" s="704"/>
      <c r="O8" s="704"/>
      <c r="P8" s="704"/>
      <c r="Q8" s="704"/>
      <c r="R8" s="636"/>
      <c r="S8" s="699"/>
      <c r="T8" s="636"/>
      <c r="U8" s="636"/>
      <c r="V8" s="699"/>
      <c r="W8" s="636"/>
    </row>
    <row r="9" spans="1:23" ht="68.400000000000006" x14ac:dyDescent="0.3">
      <c r="A9" s="4"/>
      <c r="B9" s="705" t="s">
        <v>747</v>
      </c>
      <c r="C9" s="401" t="s">
        <v>748</v>
      </c>
      <c r="D9" s="4" t="s">
        <v>749</v>
      </c>
      <c r="E9" s="402">
        <v>1232319613</v>
      </c>
      <c r="F9" s="297" t="s">
        <v>0</v>
      </c>
      <c r="G9" s="297" t="s">
        <v>0</v>
      </c>
      <c r="H9" s="403" t="s">
        <v>212</v>
      </c>
      <c r="I9" s="403" t="s">
        <v>212</v>
      </c>
      <c r="J9" s="403" t="s">
        <v>212</v>
      </c>
      <c r="K9" s="403" t="s">
        <v>212</v>
      </c>
      <c r="L9" s="403" t="s">
        <v>212</v>
      </c>
      <c r="M9" s="403" t="s">
        <v>212</v>
      </c>
      <c r="N9" s="403" t="s">
        <v>212</v>
      </c>
      <c r="O9" s="404">
        <v>42794</v>
      </c>
      <c r="P9" s="404">
        <v>42809</v>
      </c>
      <c r="Q9" s="404" t="s">
        <v>750</v>
      </c>
      <c r="R9" s="405">
        <v>1</v>
      </c>
      <c r="S9" s="406" t="s">
        <v>751</v>
      </c>
      <c r="T9" s="700" t="s">
        <v>800</v>
      </c>
      <c r="U9" s="405" t="s">
        <v>880</v>
      </c>
      <c r="V9" s="406" t="s">
        <v>884</v>
      </c>
      <c r="W9" s="700" t="s">
        <v>1021</v>
      </c>
    </row>
    <row r="10" spans="1:23" ht="57" x14ac:dyDescent="0.3">
      <c r="A10" s="4"/>
      <c r="B10" s="705"/>
      <c r="C10" s="401" t="s">
        <v>752</v>
      </c>
      <c r="D10" s="4" t="s">
        <v>749</v>
      </c>
      <c r="E10" s="402">
        <v>467680387</v>
      </c>
      <c r="F10" s="297" t="s">
        <v>0</v>
      </c>
      <c r="G10" s="297" t="s">
        <v>0</v>
      </c>
      <c r="H10" s="403" t="s">
        <v>212</v>
      </c>
      <c r="I10" s="403" t="s">
        <v>212</v>
      </c>
      <c r="J10" s="404">
        <v>42855</v>
      </c>
      <c r="K10" s="404">
        <v>42885</v>
      </c>
      <c r="L10" s="404">
        <v>42902</v>
      </c>
      <c r="M10" s="404">
        <v>42947</v>
      </c>
      <c r="N10" s="404">
        <v>42975</v>
      </c>
      <c r="O10" s="404">
        <v>43008</v>
      </c>
      <c r="P10" s="404">
        <v>43038</v>
      </c>
      <c r="Q10" s="404">
        <v>43059</v>
      </c>
      <c r="R10" s="405">
        <v>0</v>
      </c>
      <c r="S10" s="406" t="s">
        <v>753</v>
      </c>
      <c r="T10" s="701"/>
      <c r="U10" s="405" t="s">
        <v>880</v>
      </c>
      <c r="V10" s="406" t="s">
        <v>881</v>
      </c>
      <c r="W10" s="701"/>
    </row>
    <row r="11" spans="1:23" ht="66.75" customHeight="1" x14ac:dyDescent="0.3">
      <c r="A11" s="4"/>
      <c r="B11" s="705"/>
      <c r="C11" s="401" t="s">
        <v>754</v>
      </c>
      <c r="D11" s="4" t="s">
        <v>755</v>
      </c>
      <c r="E11" s="407">
        <v>2200000000</v>
      </c>
      <c r="F11" s="297" t="s">
        <v>0</v>
      </c>
      <c r="G11" s="297" t="s">
        <v>0</v>
      </c>
      <c r="H11" s="403" t="s">
        <v>212</v>
      </c>
      <c r="I11" s="403" t="s">
        <v>212</v>
      </c>
      <c r="J11" s="404">
        <v>42855</v>
      </c>
      <c r="K11" s="404">
        <v>42885</v>
      </c>
      <c r="L11" s="404">
        <v>42902</v>
      </c>
      <c r="M11" s="404">
        <v>42947</v>
      </c>
      <c r="N11" s="404">
        <v>42975</v>
      </c>
      <c r="O11" s="404">
        <v>43008</v>
      </c>
      <c r="P11" s="404">
        <v>43038</v>
      </c>
      <c r="Q11" s="404">
        <v>43059</v>
      </c>
      <c r="R11" s="405">
        <v>0</v>
      </c>
      <c r="S11" s="406" t="s">
        <v>753</v>
      </c>
      <c r="T11" s="701"/>
      <c r="U11" s="405" t="s">
        <v>880</v>
      </c>
      <c r="V11" s="406" t="s">
        <v>882</v>
      </c>
      <c r="W11" s="701"/>
    </row>
    <row r="12" spans="1:23" ht="43.2" x14ac:dyDescent="0.3">
      <c r="A12" s="4"/>
      <c r="B12" s="705"/>
      <c r="C12" s="401" t="s">
        <v>756</v>
      </c>
      <c r="D12" s="4" t="s">
        <v>757</v>
      </c>
      <c r="E12" s="402">
        <v>1000000000</v>
      </c>
      <c r="F12" s="297" t="s">
        <v>0</v>
      </c>
      <c r="G12" s="297" t="s">
        <v>0</v>
      </c>
      <c r="H12" s="403" t="s">
        <v>212</v>
      </c>
      <c r="I12" s="403" t="s">
        <v>212</v>
      </c>
      <c r="J12" s="404">
        <v>42855</v>
      </c>
      <c r="K12" s="404">
        <v>42885</v>
      </c>
      <c r="L12" s="404">
        <v>42902</v>
      </c>
      <c r="M12" s="404">
        <v>42947</v>
      </c>
      <c r="N12" s="404">
        <v>42975</v>
      </c>
      <c r="O12" s="404">
        <v>43008</v>
      </c>
      <c r="P12" s="404">
        <v>43038</v>
      </c>
      <c r="Q12" s="404">
        <v>43059</v>
      </c>
      <c r="R12" s="405">
        <v>0</v>
      </c>
      <c r="S12" s="406" t="s">
        <v>753</v>
      </c>
      <c r="T12" s="702"/>
      <c r="U12" s="405" t="s">
        <v>880</v>
      </c>
      <c r="V12" s="406" t="s">
        <v>882</v>
      </c>
      <c r="W12" s="701"/>
    </row>
    <row r="13" spans="1:23" ht="80.400000000000006" thickBot="1" x14ac:dyDescent="0.35">
      <c r="A13" s="4"/>
      <c r="B13" s="705"/>
      <c r="C13" s="401" t="s">
        <v>758</v>
      </c>
      <c r="D13" s="4" t="s">
        <v>125</v>
      </c>
      <c r="E13" s="402">
        <v>100000000</v>
      </c>
      <c r="F13" s="167" t="s">
        <v>0</v>
      </c>
      <c r="G13" s="167" t="s">
        <v>0</v>
      </c>
      <c r="H13" s="408" t="s">
        <v>212</v>
      </c>
      <c r="I13" s="408" t="s">
        <v>212</v>
      </c>
      <c r="J13" s="408" t="s">
        <v>212</v>
      </c>
      <c r="K13" s="408" t="s">
        <v>212</v>
      </c>
      <c r="L13" s="408" t="s">
        <v>212</v>
      </c>
      <c r="M13" s="404" t="s">
        <v>759</v>
      </c>
      <c r="N13" s="408" t="s">
        <v>212</v>
      </c>
      <c r="O13" s="408" t="s">
        <v>212</v>
      </c>
      <c r="P13" s="408" t="s">
        <v>212</v>
      </c>
      <c r="Q13" s="409" t="s">
        <v>760</v>
      </c>
      <c r="R13" s="405">
        <v>0.75</v>
      </c>
      <c r="S13" s="406" t="s">
        <v>761</v>
      </c>
      <c r="T13" s="406" t="s">
        <v>762</v>
      </c>
      <c r="U13" s="405" t="s">
        <v>880</v>
      </c>
      <c r="V13" s="406" t="s">
        <v>883</v>
      </c>
      <c r="W13" s="702"/>
    </row>
    <row r="14" spans="1:23" ht="26.25" customHeight="1" x14ac:dyDescent="0.3">
      <c r="A14" s="4"/>
      <c r="B14" s="410" t="s">
        <v>763</v>
      </c>
      <c r="C14" s="411"/>
      <c r="D14" s="412"/>
      <c r="E14" s="413">
        <f>SUM(E9:E13)</f>
        <v>5000000000</v>
      </c>
      <c r="F14" s="4"/>
      <c r="G14" s="4"/>
      <c r="H14" s="4"/>
      <c r="I14" s="4"/>
      <c r="J14" s="4"/>
      <c r="K14" s="4"/>
      <c r="L14" s="4"/>
      <c r="M14" s="4"/>
      <c r="N14" s="4"/>
      <c r="O14" s="4"/>
      <c r="P14" s="611" t="s">
        <v>115</v>
      </c>
      <c r="Q14" s="612"/>
      <c r="R14" s="405">
        <v>1</v>
      </c>
      <c r="S14" s="4"/>
      <c r="T14" s="611" t="s">
        <v>115</v>
      </c>
      <c r="U14" s="612"/>
      <c r="V14" s="405">
        <v>1</v>
      </c>
      <c r="W14" s="4"/>
    </row>
    <row r="15" spans="1:23" ht="15" customHeight="1" x14ac:dyDescent="0.3">
      <c r="C15" s="414"/>
    </row>
    <row r="16" spans="1:23" ht="15" thickBot="1" x14ac:dyDescent="0.35">
      <c r="C16" s="414"/>
    </row>
    <row r="17" spans="3:22" x14ac:dyDescent="0.3">
      <c r="C17" s="414"/>
      <c r="Q17" s="6" t="s">
        <v>116</v>
      </c>
      <c r="R17" s="6" t="s">
        <v>109</v>
      </c>
      <c r="S17" s="6" t="s">
        <v>110</v>
      </c>
      <c r="T17" s="6" t="s">
        <v>116</v>
      </c>
      <c r="U17" s="6" t="s">
        <v>109</v>
      </c>
      <c r="V17" s="6" t="s">
        <v>110</v>
      </c>
    </row>
    <row r="18" spans="3:22" x14ac:dyDescent="0.3">
      <c r="C18" s="414"/>
      <c r="Q18" s="370">
        <v>2</v>
      </c>
      <c r="R18" s="370">
        <v>2</v>
      </c>
      <c r="S18" s="370">
        <v>0</v>
      </c>
      <c r="T18" s="370">
        <v>5</v>
      </c>
      <c r="U18" s="370">
        <v>5</v>
      </c>
      <c r="V18" s="370">
        <v>0</v>
      </c>
    </row>
  </sheetData>
  <dataConsolidate/>
  <mergeCells count="33">
    <mergeCell ref="J6:J8"/>
    <mergeCell ref="K6:K8"/>
    <mergeCell ref="L6:L8"/>
    <mergeCell ref="T6:T8"/>
    <mergeCell ref="M6:M8"/>
    <mergeCell ref="N6:N8"/>
    <mergeCell ref="Q6:Q8"/>
    <mergeCell ref="R6:R8"/>
    <mergeCell ref="S6:S8"/>
    <mergeCell ref="P14:Q14"/>
    <mergeCell ref="B2:Q2"/>
    <mergeCell ref="B4:B8"/>
    <mergeCell ref="C4:C8"/>
    <mergeCell ref="D4:D8"/>
    <mergeCell ref="E4:E8"/>
    <mergeCell ref="F4:F5"/>
    <mergeCell ref="G4:G5"/>
    <mergeCell ref="H4:Q5"/>
    <mergeCell ref="O6:O8"/>
    <mergeCell ref="P6:P8"/>
    <mergeCell ref="B9:B13"/>
    <mergeCell ref="F6:F8"/>
    <mergeCell ref="G6:G8"/>
    <mergeCell ref="H6:H8"/>
    <mergeCell ref="I6:I8"/>
    <mergeCell ref="T14:U14"/>
    <mergeCell ref="U4:W5"/>
    <mergeCell ref="U6:U8"/>
    <mergeCell ref="V6:V8"/>
    <mergeCell ref="W6:W8"/>
    <mergeCell ref="T9:T12"/>
    <mergeCell ref="R4:T5"/>
    <mergeCell ref="W9:W13"/>
  </mergeCells>
  <dataValidations count="1">
    <dataValidation type="list" allowBlank="1" showInputMessage="1" showErrorMessage="1" sqref="B9 F9:G14 B14">
      <formula1>#REF!</formula1>
    </dataValidation>
  </dataValidations>
  <pageMargins left="0.7" right="0.7" top="0.75" bottom="0.75" header="0.3" footer="0.3"/>
  <pageSetup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Y15"/>
  <sheetViews>
    <sheetView topLeftCell="O1" zoomScale="70" zoomScaleNormal="70" workbookViewId="0">
      <pane ySplit="4" topLeftCell="A5" activePane="bottomLeft" state="frozen"/>
      <selection activeCell="G1" sqref="G1"/>
      <selection pane="bottomLeft" activeCell="X15" sqref="X15"/>
    </sheetView>
  </sheetViews>
  <sheetFormatPr defaultColWidth="11.5546875" defaultRowHeight="14.4" x14ac:dyDescent="0.3"/>
  <cols>
    <col min="1" max="1" width="1.6640625" style="1" customWidth="1"/>
    <col min="2" max="2" width="46.6640625" style="1" customWidth="1"/>
    <col min="3" max="3" width="42.5546875" style="1" customWidth="1"/>
    <col min="4" max="4" width="22.88671875" style="1" hidden="1" customWidth="1"/>
    <col min="5" max="5" width="28.33203125" style="1" hidden="1" customWidth="1"/>
    <col min="6" max="6" width="27.44140625" style="1" hidden="1" customWidth="1"/>
    <col min="7" max="7" width="27.33203125" style="1" hidden="1" customWidth="1"/>
    <col min="8" max="8" width="20.88671875" style="429" hidden="1" customWidth="1"/>
    <col min="9" max="11" width="27.33203125" style="429" hidden="1" customWidth="1"/>
    <col min="12" max="12" width="20.6640625" style="429" hidden="1" customWidth="1"/>
    <col min="13" max="13" width="22.44140625" style="429" hidden="1" customWidth="1"/>
    <col min="14" max="14" width="21.33203125" style="1" hidden="1" customWidth="1"/>
    <col min="15" max="15" width="53.109375" style="1" customWidth="1"/>
    <col min="16" max="16" width="99.88671875" style="1" customWidth="1"/>
    <col min="17" max="17" width="14.33203125" style="1" bestFit="1" customWidth="1"/>
    <col min="18" max="18" width="18.109375" style="1" bestFit="1" customWidth="1"/>
    <col min="19" max="19" width="13.44140625" style="1" bestFit="1" customWidth="1"/>
    <col min="20" max="22" width="11.5546875" style="1"/>
    <col min="23" max="23" width="21.5546875" style="1" customWidth="1"/>
    <col min="24" max="24" width="53" style="1" customWidth="1"/>
    <col min="25" max="25" width="56" style="1" customWidth="1"/>
    <col min="26" max="260" width="11.5546875" style="1"/>
    <col min="261" max="261" width="1.6640625" style="1" customWidth="1"/>
    <col min="262" max="263" width="28.6640625" style="1" customWidth="1"/>
    <col min="264" max="264" width="22.88671875" style="1" customWidth="1"/>
    <col min="265" max="266" width="40.109375" style="1" customWidth="1"/>
    <col min="267" max="267" width="27.33203125" style="1" customWidth="1"/>
    <col min="268" max="268" width="20.6640625" style="1" customWidth="1"/>
    <col min="269" max="269" width="22.44140625" style="1" customWidth="1"/>
    <col min="270" max="270" width="21.33203125" style="1" customWidth="1"/>
    <col min="271" max="271" width="16" style="1" customWidth="1"/>
    <col min="272" max="272" width="49" style="1" customWidth="1"/>
    <col min="273" max="516" width="11.5546875" style="1"/>
    <col min="517" max="517" width="1.6640625" style="1" customWidth="1"/>
    <col min="518" max="519" width="28.6640625" style="1" customWidth="1"/>
    <col min="520" max="520" width="22.88671875" style="1" customWidth="1"/>
    <col min="521" max="522" width="40.109375" style="1" customWidth="1"/>
    <col min="523" max="523" width="27.33203125" style="1" customWidth="1"/>
    <col min="524" max="524" width="20.6640625" style="1" customWidth="1"/>
    <col min="525" max="525" width="22.44140625" style="1" customWidth="1"/>
    <col min="526" max="526" width="21.33203125" style="1" customWidth="1"/>
    <col min="527" max="527" width="16" style="1" customWidth="1"/>
    <col min="528" max="528" width="49" style="1" customWidth="1"/>
    <col min="529" max="772" width="11.5546875" style="1"/>
    <col min="773" max="773" width="1.6640625" style="1" customWidth="1"/>
    <col min="774" max="775" width="28.6640625" style="1" customWidth="1"/>
    <col min="776" max="776" width="22.88671875" style="1" customWidth="1"/>
    <col min="777" max="778" width="40.109375" style="1" customWidth="1"/>
    <col min="779" max="779" width="27.33203125" style="1" customWidth="1"/>
    <col min="780" max="780" width="20.6640625" style="1" customWidth="1"/>
    <col min="781" max="781" width="22.44140625" style="1" customWidth="1"/>
    <col min="782" max="782" width="21.33203125" style="1" customWidth="1"/>
    <col min="783" max="783" width="16" style="1" customWidth="1"/>
    <col min="784" max="784" width="49" style="1" customWidth="1"/>
    <col min="785" max="1028" width="11.5546875" style="1"/>
    <col min="1029" max="1029" width="1.6640625" style="1" customWidth="1"/>
    <col min="1030" max="1031" width="28.6640625" style="1" customWidth="1"/>
    <col min="1032" max="1032" width="22.88671875" style="1" customWidth="1"/>
    <col min="1033" max="1034" width="40.109375" style="1" customWidth="1"/>
    <col min="1035" max="1035" width="27.33203125" style="1" customWidth="1"/>
    <col min="1036" max="1036" width="20.6640625" style="1" customWidth="1"/>
    <col min="1037" max="1037" width="22.44140625" style="1" customWidth="1"/>
    <col min="1038" max="1038" width="21.33203125" style="1" customWidth="1"/>
    <col min="1039" max="1039" width="16" style="1" customWidth="1"/>
    <col min="1040" max="1040" width="49" style="1" customWidth="1"/>
    <col min="1041" max="1284" width="11.5546875" style="1"/>
    <col min="1285" max="1285" width="1.6640625" style="1" customWidth="1"/>
    <col min="1286" max="1287" width="28.6640625" style="1" customWidth="1"/>
    <col min="1288" max="1288" width="22.88671875" style="1" customWidth="1"/>
    <col min="1289" max="1290" width="40.109375" style="1" customWidth="1"/>
    <col min="1291" max="1291" width="27.33203125" style="1" customWidth="1"/>
    <col min="1292" max="1292" width="20.6640625" style="1" customWidth="1"/>
    <col min="1293" max="1293" width="22.44140625" style="1" customWidth="1"/>
    <col min="1294" max="1294" width="21.33203125" style="1" customWidth="1"/>
    <col min="1295" max="1295" width="16" style="1" customWidth="1"/>
    <col min="1296" max="1296" width="49" style="1" customWidth="1"/>
    <col min="1297" max="1540" width="11.5546875" style="1"/>
    <col min="1541" max="1541" width="1.6640625" style="1" customWidth="1"/>
    <col min="1542" max="1543" width="28.6640625" style="1" customWidth="1"/>
    <col min="1544" max="1544" width="22.88671875" style="1" customWidth="1"/>
    <col min="1545" max="1546" width="40.109375" style="1" customWidth="1"/>
    <col min="1547" max="1547" width="27.33203125" style="1" customWidth="1"/>
    <col min="1548" max="1548" width="20.6640625" style="1" customWidth="1"/>
    <col min="1549" max="1549" width="22.44140625" style="1" customWidth="1"/>
    <col min="1550" max="1550" width="21.33203125" style="1" customWidth="1"/>
    <col min="1551" max="1551" width="16" style="1" customWidth="1"/>
    <col min="1552" max="1552" width="49" style="1" customWidth="1"/>
    <col min="1553" max="1796" width="11.5546875" style="1"/>
    <col min="1797" max="1797" width="1.6640625" style="1" customWidth="1"/>
    <col min="1798" max="1799" width="28.6640625" style="1" customWidth="1"/>
    <col min="1800" max="1800" width="22.88671875" style="1" customWidth="1"/>
    <col min="1801" max="1802" width="40.109375" style="1" customWidth="1"/>
    <col min="1803" max="1803" width="27.33203125" style="1" customWidth="1"/>
    <col min="1804" max="1804" width="20.6640625" style="1" customWidth="1"/>
    <col min="1805" max="1805" width="22.44140625" style="1" customWidth="1"/>
    <col min="1806" max="1806" width="21.33203125" style="1" customWidth="1"/>
    <col min="1807" max="1807" width="16" style="1" customWidth="1"/>
    <col min="1808" max="1808" width="49" style="1" customWidth="1"/>
    <col min="1809" max="2052" width="11.5546875" style="1"/>
    <col min="2053" max="2053" width="1.6640625" style="1" customWidth="1"/>
    <col min="2054" max="2055" width="28.6640625" style="1" customWidth="1"/>
    <col min="2056" max="2056" width="22.88671875" style="1" customWidth="1"/>
    <col min="2057" max="2058" width="40.109375" style="1" customWidth="1"/>
    <col min="2059" max="2059" width="27.33203125" style="1" customWidth="1"/>
    <col min="2060" max="2060" width="20.6640625" style="1" customWidth="1"/>
    <col min="2061" max="2061" width="22.44140625" style="1" customWidth="1"/>
    <col min="2062" max="2062" width="21.33203125" style="1" customWidth="1"/>
    <col min="2063" max="2063" width="16" style="1" customWidth="1"/>
    <col min="2064" max="2064" width="49" style="1" customWidth="1"/>
    <col min="2065" max="2308" width="11.5546875" style="1"/>
    <col min="2309" max="2309" width="1.6640625" style="1" customWidth="1"/>
    <col min="2310" max="2311" width="28.6640625" style="1" customWidth="1"/>
    <col min="2312" max="2312" width="22.88671875" style="1" customWidth="1"/>
    <col min="2313" max="2314" width="40.109375" style="1" customWidth="1"/>
    <col min="2315" max="2315" width="27.33203125" style="1" customWidth="1"/>
    <col min="2316" max="2316" width="20.6640625" style="1" customWidth="1"/>
    <col min="2317" max="2317" width="22.44140625" style="1" customWidth="1"/>
    <col min="2318" max="2318" width="21.33203125" style="1" customWidth="1"/>
    <col min="2319" max="2319" width="16" style="1" customWidth="1"/>
    <col min="2320" max="2320" width="49" style="1" customWidth="1"/>
    <col min="2321" max="2564" width="11.5546875" style="1"/>
    <col min="2565" max="2565" width="1.6640625" style="1" customWidth="1"/>
    <col min="2566" max="2567" width="28.6640625" style="1" customWidth="1"/>
    <col min="2568" max="2568" width="22.88671875" style="1" customWidth="1"/>
    <col min="2569" max="2570" width="40.109375" style="1" customWidth="1"/>
    <col min="2571" max="2571" width="27.33203125" style="1" customWidth="1"/>
    <col min="2572" max="2572" width="20.6640625" style="1" customWidth="1"/>
    <col min="2573" max="2573" width="22.44140625" style="1" customWidth="1"/>
    <col min="2574" max="2574" width="21.33203125" style="1" customWidth="1"/>
    <col min="2575" max="2575" width="16" style="1" customWidth="1"/>
    <col min="2576" max="2576" width="49" style="1" customWidth="1"/>
    <col min="2577" max="2820" width="11.5546875" style="1"/>
    <col min="2821" max="2821" width="1.6640625" style="1" customWidth="1"/>
    <col min="2822" max="2823" width="28.6640625" style="1" customWidth="1"/>
    <col min="2824" max="2824" width="22.88671875" style="1" customWidth="1"/>
    <col min="2825" max="2826" width="40.109375" style="1" customWidth="1"/>
    <col min="2827" max="2827" width="27.33203125" style="1" customWidth="1"/>
    <col min="2828" max="2828" width="20.6640625" style="1" customWidth="1"/>
    <col min="2829" max="2829" width="22.44140625" style="1" customWidth="1"/>
    <col min="2830" max="2830" width="21.33203125" style="1" customWidth="1"/>
    <col min="2831" max="2831" width="16" style="1" customWidth="1"/>
    <col min="2832" max="2832" width="49" style="1" customWidth="1"/>
    <col min="2833" max="3076" width="11.5546875" style="1"/>
    <col min="3077" max="3077" width="1.6640625" style="1" customWidth="1"/>
    <col min="3078" max="3079" width="28.6640625" style="1" customWidth="1"/>
    <col min="3080" max="3080" width="22.88671875" style="1" customWidth="1"/>
    <col min="3081" max="3082" width="40.109375" style="1" customWidth="1"/>
    <col min="3083" max="3083" width="27.33203125" style="1" customWidth="1"/>
    <col min="3084" max="3084" width="20.6640625" style="1" customWidth="1"/>
    <col min="3085" max="3085" width="22.44140625" style="1" customWidth="1"/>
    <col min="3086" max="3086" width="21.33203125" style="1" customWidth="1"/>
    <col min="3087" max="3087" width="16" style="1" customWidth="1"/>
    <col min="3088" max="3088" width="49" style="1" customWidth="1"/>
    <col min="3089" max="3332" width="11.5546875" style="1"/>
    <col min="3333" max="3333" width="1.6640625" style="1" customWidth="1"/>
    <col min="3334" max="3335" width="28.6640625" style="1" customWidth="1"/>
    <col min="3336" max="3336" width="22.88671875" style="1" customWidth="1"/>
    <col min="3337" max="3338" width="40.109375" style="1" customWidth="1"/>
    <col min="3339" max="3339" width="27.33203125" style="1" customWidth="1"/>
    <col min="3340" max="3340" width="20.6640625" style="1" customWidth="1"/>
    <col min="3341" max="3341" width="22.44140625" style="1" customWidth="1"/>
    <col min="3342" max="3342" width="21.33203125" style="1" customWidth="1"/>
    <col min="3343" max="3343" width="16" style="1" customWidth="1"/>
    <col min="3344" max="3344" width="49" style="1" customWidth="1"/>
    <col min="3345" max="3588" width="11.5546875" style="1"/>
    <col min="3589" max="3589" width="1.6640625" style="1" customWidth="1"/>
    <col min="3590" max="3591" width="28.6640625" style="1" customWidth="1"/>
    <col min="3592" max="3592" width="22.88671875" style="1" customWidth="1"/>
    <col min="3593" max="3594" width="40.109375" style="1" customWidth="1"/>
    <col min="3595" max="3595" width="27.33203125" style="1" customWidth="1"/>
    <col min="3596" max="3596" width="20.6640625" style="1" customWidth="1"/>
    <col min="3597" max="3597" width="22.44140625" style="1" customWidth="1"/>
    <col min="3598" max="3598" width="21.33203125" style="1" customWidth="1"/>
    <col min="3599" max="3599" width="16" style="1" customWidth="1"/>
    <col min="3600" max="3600" width="49" style="1" customWidth="1"/>
    <col min="3601" max="3844" width="11.5546875" style="1"/>
    <col min="3845" max="3845" width="1.6640625" style="1" customWidth="1"/>
    <col min="3846" max="3847" width="28.6640625" style="1" customWidth="1"/>
    <col min="3848" max="3848" width="22.88671875" style="1" customWidth="1"/>
    <col min="3849" max="3850" width="40.109375" style="1" customWidth="1"/>
    <col min="3851" max="3851" width="27.33203125" style="1" customWidth="1"/>
    <col min="3852" max="3852" width="20.6640625" style="1" customWidth="1"/>
    <col min="3853" max="3853" width="22.44140625" style="1" customWidth="1"/>
    <col min="3854" max="3854" width="21.33203125" style="1" customWidth="1"/>
    <col min="3855" max="3855" width="16" style="1" customWidth="1"/>
    <col min="3856" max="3856" width="49" style="1" customWidth="1"/>
    <col min="3857" max="4100" width="11.5546875" style="1"/>
    <col min="4101" max="4101" width="1.6640625" style="1" customWidth="1"/>
    <col min="4102" max="4103" width="28.6640625" style="1" customWidth="1"/>
    <col min="4104" max="4104" width="22.88671875" style="1" customWidth="1"/>
    <col min="4105" max="4106" width="40.109375" style="1" customWidth="1"/>
    <col min="4107" max="4107" width="27.33203125" style="1" customWidth="1"/>
    <col min="4108" max="4108" width="20.6640625" style="1" customWidth="1"/>
    <col min="4109" max="4109" width="22.44140625" style="1" customWidth="1"/>
    <col min="4110" max="4110" width="21.33203125" style="1" customWidth="1"/>
    <col min="4111" max="4111" width="16" style="1" customWidth="1"/>
    <col min="4112" max="4112" width="49" style="1" customWidth="1"/>
    <col min="4113" max="4356" width="11.5546875" style="1"/>
    <col min="4357" max="4357" width="1.6640625" style="1" customWidth="1"/>
    <col min="4358" max="4359" width="28.6640625" style="1" customWidth="1"/>
    <col min="4360" max="4360" width="22.88671875" style="1" customWidth="1"/>
    <col min="4361" max="4362" width="40.109375" style="1" customWidth="1"/>
    <col min="4363" max="4363" width="27.33203125" style="1" customWidth="1"/>
    <col min="4364" max="4364" width="20.6640625" style="1" customWidth="1"/>
    <col min="4365" max="4365" width="22.44140625" style="1" customWidth="1"/>
    <col min="4366" max="4366" width="21.33203125" style="1" customWidth="1"/>
    <col min="4367" max="4367" width="16" style="1" customWidth="1"/>
    <col min="4368" max="4368" width="49" style="1" customWidth="1"/>
    <col min="4369" max="4612" width="11.5546875" style="1"/>
    <col min="4613" max="4613" width="1.6640625" style="1" customWidth="1"/>
    <col min="4614" max="4615" width="28.6640625" style="1" customWidth="1"/>
    <col min="4616" max="4616" width="22.88671875" style="1" customWidth="1"/>
    <col min="4617" max="4618" width="40.109375" style="1" customWidth="1"/>
    <col min="4619" max="4619" width="27.33203125" style="1" customWidth="1"/>
    <col min="4620" max="4620" width="20.6640625" style="1" customWidth="1"/>
    <col min="4621" max="4621" width="22.44140625" style="1" customWidth="1"/>
    <col min="4622" max="4622" width="21.33203125" style="1" customWidth="1"/>
    <col min="4623" max="4623" width="16" style="1" customWidth="1"/>
    <col min="4624" max="4624" width="49" style="1" customWidth="1"/>
    <col min="4625" max="4868" width="11.5546875" style="1"/>
    <col min="4869" max="4869" width="1.6640625" style="1" customWidth="1"/>
    <col min="4870" max="4871" width="28.6640625" style="1" customWidth="1"/>
    <col min="4872" max="4872" width="22.88671875" style="1" customWidth="1"/>
    <col min="4873" max="4874" width="40.109375" style="1" customWidth="1"/>
    <col min="4875" max="4875" width="27.33203125" style="1" customWidth="1"/>
    <col min="4876" max="4876" width="20.6640625" style="1" customWidth="1"/>
    <col min="4877" max="4877" width="22.44140625" style="1" customWidth="1"/>
    <col min="4878" max="4878" width="21.33203125" style="1" customWidth="1"/>
    <col min="4879" max="4879" width="16" style="1" customWidth="1"/>
    <col min="4880" max="4880" width="49" style="1" customWidth="1"/>
    <col min="4881" max="5124" width="11.5546875" style="1"/>
    <col min="5125" max="5125" width="1.6640625" style="1" customWidth="1"/>
    <col min="5126" max="5127" width="28.6640625" style="1" customWidth="1"/>
    <col min="5128" max="5128" width="22.88671875" style="1" customWidth="1"/>
    <col min="5129" max="5130" width="40.109375" style="1" customWidth="1"/>
    <col min="5131" max="5131" width="27.33203125" style="1" customWidth="1"/>
    <col min="5132" max="5132" width="20.6640625" style="1" customWidth="1"/>
    <col min="5133" max="5133" width="22.44140625" style="1" customWidth="1"/>
    <col min="5134" max="5134" width="21.33203125" style="1" customWidth="1"/>
    <col min="5135" max="5135" width="16" style="1" customWidth="1"/>
    <col min="5136" max="5136" width="49" style="1" customWidth="1"/>
    <col min="5137" max="5380" width="11.5546875" style="1"/>
    <col min="5381" max="5381" width="1.6640625" style="1" customWidth="1"/>
    <col min="5382" max="5383" width="28.6640625" style="1" customWidth="1"/>
    <col min="5384" max="5384" width="22.88671875" style="1" customWidth="1"/>
    <col min="5385" max="5386" width="40.109375" style="1" customWidth="1"/>
    <col min="5387" max="5387" width="27.33203125" style="1" customWidth="1"/>
    <col min="5388" max="5388" width="20.6640625" style="1" customWidth="1"/>
    <col min="5389" max="5389" width="22.44140625" style="1" customWidth="1"/>
    <col min="5390" max="5390" width="21.33203125" style="1" customWidth="1"/>
    <col min="5391" max="5391" width="16" style="1" customWidth="1"/>
    <col min="5392" max="5392" width="49" style="1" customWidth="1"/>
    <col min="5393" max="5636" width="11.5546875" style="1"/>
    <col min="5637" max="5637" width="1.6640625" style="1" customWidth="1"/>
    <col min="5638" max="5639" width="28.6640625" style="1" customWidth="1"/>
    <col min="5640" max="5640" width="22.88671875" style="1" customWidth="1"/>
    <col min="5641" max="5642" width="40.109375" style="1" customWidth="1"/>
    <col min="5643" max="5643" width="27.33203125" style="1" customWidth="1"/>
    <col min="5644" max="5644" width="20.6640625" style="1" customWidth="1"/>
    <col min="5645" max="5645" width="22.44140625" style="1" customWidth="1"/>
    <col min="5646" max="5646" width="21.33203125" style="1" customWidth="1"/>
    <col min="5647" max="5647" width="16" style="1" customWidth="1"/>
    <col min="5648" max="5648" width="49" style="1" customWidth="1"/>
    <col min="5649" max="5892" width="11.5546875" style="1"/>
    <col min="5893" max="5893" width="1.6640625" style="1" customWidth="1"/>
    <col min="5894" max="5895" width="28.6640625" style="1" customWidth="1"/>
    <col min="5896" max="5896" width="22.88671875" style="1" customWidth="1"/>
    <col min="5897" max="5898" width="40.109375" style="1" customWidth="1"/>
    <col min="5899" max="5899" width="27.33203125" style="1" customWidth="1"/>
    <col min="5900" max="5900" width="20.6640625" style="1" customWidth="1"/>
    <col min="5901" max="5901" width="22.44140625" style="1" customWidth="1"/>
    <col min="5902" max="5902" width="21.33203125" style="1" customWidth="1"/>
    <col min="5903" max="5903" width="16" style="1" customWidth="1"/>
    <col min="5904" max="5904" width="49" style="1" customWidth="1"/>
    <col min="5905" max="6148" width="11.5546875" style="1"/>
    <col min="6149" max="6149" width="1.6640625" style="1" customWidth="1"/>
    <col min="6150" max="6151" width="28.6640625" style="1" customWidth="1"/>
    <col min="6152" max="6152" width="22.88671875" style="1" customWidth="1"/>
    <col min="6153" max="6154" width="40.109375" style="1" customWidth="1"/>
    <col min="6155" max="6155" width="27.33203125" style="1" customWidth="1"/>
    <col min="6156" max="6156" width="20.6640625" style="1" customWidth="1"/>
    <col min="6157" max="6157" width="22.44140625" style="1" customWidth="1"/>
    <col min="6158" max="6158" width="21.33203125" style="1" customWidth="1"/>
    <col min="6159" max="6159" width="16" style="1" customWidth="1"/>
    <col min="6160" max="6160" width="49" style="1" customWidth="1"/>
    <col min="6161" max="6404" width="11.5546875" style="1"/>
    <col min="6405" max="6405" width="1.6640625" style="1" customWidth="1"/>
    <col min="6406" max="6407" width="28.6640625" style="1" customWidth="1"/>
    <col min="6408" max="6408" width="22.88671875" style="1" customWidth="1"/>
    <col min="6409" max="6410" width="40.109375" style="1" customWidth="1"/>
    <col min="6411" max="6411" width="27.33203125" style="1" customWidth="1"/>
    <col min="6412" max="6412" width="20.6640625" style="1" customWidth="1"/>
    <col min="6413" max="6413" width="22.44140625" style="1" customWidth="1"/>
    <col min="6414" max="6414" width="21.33203125" style="1" customWidth="1"/>
    <col min="6415" max="6415" width="16" style="1" customWidth="1"/>
    <col min="6416" max="6416" width="49" style="1" customWidth="1"/>
    <col min="6417" max="6660" width="11.5546875" style="1"/>
    <col min="6661" max="6661" width="1.6640625" style="1" customWidth="1"/>
    <col min="6662" max="6663" width="28.6640625" style="1" customWidth="1"/>
    <col min="6664" max="6664" width="22.88671875" style="1" customWidth="1"/>
    <col min="6665" max="6666" width="40.109375" style="1" customWidth="1"/>
    <col min="6667" max="6667" width="27.33203125" style="1" customWidth="1"/>
    <col min="6668" max="6668" width="20.6640625" style="1" customWidth="1"/>
    <col min="6669" max="6669" width="22.44140625" style="1" customWidth="1"/>
    <col min="6670" max="6670" width="21.33203125" style="1" customWidth="1"/>
    <col min="6671" max="6671" width="16" style="1" customWidth="1"/>
    <col min="6672" max="6672" width="49" style="1" customWidth="1"/>
    <col min="6673" max="6916" width="11.5546875" style="1"/>
    <col min="6917" max="6917" width="1.6640625" style="1" customWidth="1"/>
    <col min="6918" max="6919" width="28.6640625" style="1" customWidth="1"/>
    <col min="6920" max="6920" width="22.88671875" style="1" customWidth="1"/>
    <col min="6921" max="6922" width="40.109375" style="1" customWidth="1"/>
    <col min="6923" max="6923" width="27.33203125" style="1" customWidth="1"/>
    <col min="6924" max="6924" width="20.6640625" style="1" customWidth="1"/>
    <col min="6925" max="6925" width="22.44140625" style="1" customWidth="1"/>
    <col min="6926" max="6926" width="21.33203125" style="1" customWidth="1"/>
    <col min="6927" max="6927" width="16" style="1" customWidth="1"/>
    <col min="6928" max="6928" width="49" style="1" customWidth="1"/>
    <col min="6929" max="7172" width="11.5546875" style="1"/>
    <col min="7173" max="7173" width="1.6640625" style="1" customWidth="1"/>
    <col min="7174" max="7175" width="28.6640625" style="1" customWidth="1"/>
    <col min="7176" max="7176" width="22.88671875" style="1" customWidth="1"/>
    <col min="7177" max="7178" width="40.109375" style="1" customWidth="1"/>
    <col min="7179" max="7179" width="27.33203125" style="1" customWidth="1"/>
    <col min="7180" max="7180" width="20.6640625" style="1" customWidth="1"/>
    <col min="7181" max="7181" width="22.44140625" style="1" customWidth="1"/>
    <col min="7182" max="7182" width="21.33203125" style="1" customWidth="1"/>
    <col min="7183" max="7183" width="16" style="1" customWidth="1"/>
    <col min="7184" max="7184" width="49" style="1" customWidth="1"/>
    <col min="7185" max="7428" width="11.5546875" style="1"/>
    <col min="7429" max="7429" width="1.6640625" style="1" customWidth="1"/>
    <col min="7430" max="7431" width="28.6640625" style="1" customWidth="1"/>
    <col min="7432" max="7432" width="22.88671875" style="1" customWidth="1"/>
    <col min="7433" max="7434" width="40.109375" style="1" customWidth="1"/>
    <col min="7435" max="7435" width="27.33203125" style="1" customWidth="1"/>
    <col min="7436" max="7436" width="20.6640625" style="1" customWidth="1"/>
    <col min="7437" max="7437" width="22.44140625" style="1" customWidth="1"/>
    <col min="7438" max="7438" width="21.33203125" style="1" customWidth="1"/>
    <col min="7439" max="7439" width="16" style="1" customWidth="1"/>
    <col min="7440" max="7440" width="49" style="1" customWidth="1"/>
    <col min="7441" max="7684" width="11.5546875" style="1"/>
    <col min="7685" max="7685" width="1.6640625" style="1" customWidth="1"/>
    <col min="7686" max="7687" width="28.6640625" style="1" customWidth="1"/>
    <col min="7688" max="7688" width="22.88671875" style="1" customWidth="1"/>
    <col min="7689" max="7690" width="40.109375" style="1" customWidth="1"/>
    <col min="7691" max="7691" width="27.33203125" style="1" customWidth="1"/>
    <col min="7692" max="7692" width="20.6640625" style="1" customWidth="1"/>
    <col min="7693" max="7693" width="22.44140625" style="1" customWidth="1"/>
    <col min="7694" max="7694" width="21.33203125" style="1" customWidth="1"/>
    <col min="7695" max="7695" width="16" style="1" customWidth="1"/>
    <col min="7696" max="7696" width="49" style="1" customWidth="1"/>
    <col min="7697" max="7940" width="11.5546875" style="1"/>
    <col min="7941" max="7941" width="1.6640625" style="1" customWidth="1"/>
    <col min="7942" max="7943" width="28.6640625" style="1" customWidth="1"/>
    <col min="7944" max="7944" width="22.88671875" style="1" customWidth="1"/>
    <col min="7945" max="7946" width="40.109375" style="1" customWidth="1"/>
    <col min="7947" max="7947" width="27.33203125" style="1" customWidth="1"/>
    <col min="7948" max="7948" width="20.6640625" style="1" customWidth="1"/>
    <col min="7949" max="7949" width="22.44140625" style="1" customWidth="1"/>
    <col min="7950" max="7950" width="21.33203125" style="1" customWidth="1"/>
    <col min="7951" max="7951" width="16" style="1" customWidth="1"/>
    <col min="7952" max="7952" width="49" style="1" customWidth="1"/>
    <col min="7953" max="8196" width="11.5546875" style="1"/>
    <col min="8197" max="8197" width="1.6640625" style="1" customWidth="1"/>
    <col min="8198" max="8199" width="28.6640625" style="1" customWidth="1"/>
    <col min="8200" max="8200" width="22.88671875" style="1" customWidth="1"/>
    <col min="8201" max="8202" width="40.109375" style="1" customWidth="1"/>
    <col min="8203" max="8203" width="27.33203125" style="1" customWidth="1"/>
    <col min="8204" max="8204" width="20.6640625" style="1" customWidth="1"/>
    <col min="8205" max="8205" width="22.44140625" style="1" customWidth="1"/>
    <col min="8206" max="8206" width="21.33203125" style="1" customWidth="1"/>
    <col min="8207" max="8207" width="16" style="1" customWidth="1"/>
    <col min="8208" max="8208" width="49" style="1" customWidth="1"/>
    <col min="8209" max="8452" width="11.5546875" style="1"/>
    <col min="8453" max="8453" width="1.6640625" style="1" customWidth="1"/>
    <col min="8454" max="8455" width="28.6640625" style="1" customWidth="1"/>
    <col min="8456" max="8456" width="22.88671875" style="1" customWidth="1"/>
    <col min="8457" max="8458" width="40.109375" style="1" customWidth="1"/>
    <col min="8459" max="8459" width="27.33203125" style="1" customWidth="1"/>
    <col min="8460" max="8460" width="20.6640625" style="1" customWidth="1"/>
    <col min="8461" max="8461" width="22.44140625" style="1" customWidth="1"/>
    <col min="8462" max="8462" width="21.33203125" style="1" customWidth="1"/>
    <col min="8463" max="8463" width="16" style="1" customWidth="1"/>
    <col min="8464" max="8464" width="49" style="1" customWidth="1"/>
    <col min="8465" max="8708" width="11.5546875" style="1"/>
    <col min="8709" max="8709" width="1.6640625" style="1" customWidth="1"/>
    <col min="8710" max="8711" width="28.6640625" style="1" customWidth="1"/>
    <col min="8712" max="8712" width="22.88671875" style="1" customWidth="1"/>
    <col min="8713" max="8714" width="40.109375" style="1" customWidth="1"/>
    <col min="8715" max="8715" width="27.33203125" style="1" customWidth="1"/>
    <col min="8716" max="8716" width="20.6640625" style="1" customWidth="1"/>
    <col min="8717" max="8717" width="22.44140625" style="1" customWidth="1"/>
    <col min="8718" max="8718" width="21.33203125" style="1" customWidth="1"/>
    <col min="8719" max="8719" width="16" style="1" customWidth="1"/>
    <col min="8720" max="8720" width="49" style="1" customWidth="1"/>
    <col min="8721" max="8964" width="11.5546875" style="1"/>
    <col min="8965" max="8965" width="1.6640625" style="1" customWidth="1"/>
    <col min="8966" max="8967" width="28.6640625" style="1" customWidth="1"/>
    <col min="8968" max="8968" width="22.88671875" style="1" customWidth="1"/>
    <col min="8969" max="8970" width="40.109375" style="1" customWidth="1"/>
    <col min="8971" max="8971" width="27.33203125" style="1" customWidth="1"/>
    <col min="8972" max="8972" width="20.6640625" style="1" customWidth="1"/>
    <col min="8973" max="8973" width="22.44140625" style="1" customWidth="1"/>
    <col min="8974" max="8974" width="21.33203125" style="1" customWidth="1"/>
    <col min="8975" max="8975" width="16" style="1" customWidth="1"/>
    <col min="8976" max="8976" width="49" style="1" customWidth="1"/>
    <col min="8977" max="9220" width="11.5546875" style="1"/>
    <col min="9221" max="9221" width="1.6640625" style="1" customWidth="1"/>
    <col min="9222" max="9223" width="28.6640625" style="1" customWidth="1"/>
    <col min="9224" max="9224" width="22.88671875" style="1" customWidth="1"/>
    <col min="9225" max="9226" width="40.109375" style="1" customWidth="1"/>
    <col min="9227" max="9227" width="27.33203125" style="1" customWidth="1"/>
    <col min="9228" max="9228" width="20.6640625" style="1" customWidth="1"/>
    <col min="9229" max="9229" width="22.44140625" style="1" customWidth="1"/>
    <col min="9230" max="9230" width="21.33203125" style="1" customWidth="1"/>
    <col min="9231" max="9231" width="16" style="1" customWidth="1"/>
    <col min="9232" max="9232" width="49" style="1" customWidth="1"/>
    <col min="9233" max="9476" width="11.5546875" style="1"/>
    <col min="9477" max="9477" width="1.6640625" style="1" customWidth="1"/>
    <col min="9478" max="9479" width="28.6640625" style="1" customWidth="1"/>
    <col min="9480" max="9480" width="22.88671875" style="1" customWidth="1"/>
    <col min="9481" max="9482" width="40.109375" style="1" customWidth="1"/>
    <col min="9483" max="9483" width="27.33203125" style="1" customWidth="1"/>
    <col min="9484" max="9484" width="20.6640625" style="1" customWidth="1"/>
    <col min="9485" max="9485" width="22.44140625" style="1" customWidth="1"/>
    <col min="9486" max="9486" width="21.33203125" style="1" customWidth="1"/>
    <col min="9487" max="9487" width="16" style="1" customWidth="1"/>
    <col min="9488" max="9488" width="49" style="1" customWidth="1"/>
    <col min="9489" max="9732" width="11.5546875" style="1"/>
    <col min="9733" max="9733" width="1.6640625" style="1" customWidth="1"/>
    <col min="9734" max="9735" width="28.6640625" style="1" customWidth="1"/>
    <col min="9736" max="9736" width="22.88671875" style="1" customWidth="1"/>
    <col min="9737" max="9738" width="40.109375" style="1" customWidth="1"/>
    <col min="9739" max="9739" width="27.33203125" style="1" customWidth="1"/>
    <col min="9740" max="9740" width="20.6640625" style="1" customWidth="1"/>
    <col min="9741" max="9741" width="22.44140625" style="1" customWidth="1"/>
    <col min="9742" max="9742" width="21.33203125" style="1" customWidth="1"/>
    <col min="9743" max="9743" width="16" style="1" customWidth="1"/>
    <col min="9744" max="9744" width="49" style="1" customWidth="1"/>
    <col min="9745" max="9988" width="11.5546875" style="1"/>
    <col min="9989" max="9989" width="1.6640625" style="1" customWidth="1"/>
    <col min="9990" max="9991" width="28.6640625" style="1" customWidth="1"/>
    <col min="9992" max="9992" width="22.88671875" style="1" customWidth="1"/>
    <col min="9993" max="9994" width="40.109375" style="1" customWidth="1"/>
    <col min="9995" max="9995" width="27.33203125" style="1" customWidth="1"/>
    <col min="9996" max="9996" width="20.6640625" style="1" customWidth="1"/>
    <col min="9997" max="9997" width="22.44140625" style="1" customWidth="1"/>
    <col min="9998" max="9998" width="21.33203125" style="1" customWidth="1"/>
    <col min="9999" max="9999" width="16" style="1" customWidth="1"/>
    <col min="10000" max="10000" width="49" style="1" customWidth="1"/>
    <col min="10001" max="10244" width="11.5546875" style="1"/>
    <col min="10245" max="10245" width="1.6640625" style="1" customWidth="1"/>
    <col min="10246" max="10247" width="28.6640625" style="1" customWidth="1"/>
    <col min="10248" max="10248" width="22.88671875" style="1" customWidth="1"/>
    <col min="10249" max="10250" width="40.109375" style="1" customWidth="1"/>
    <col min="10251" max="10251" width="27.33203125" style="1" customWidth="1"/>
    <col min="10252" max="10252" width="20.6640625" style="1" customWidth="1"/>
    <col min="10253" max="10253" width="22.44140625" style="1" customWidth="1"/>
    <col min="10254" max="10254" width="21.33203125" style="1" customWidth="1"/>
    <col min="10255" max="10255" width="16" style="1" customWidth="1"/>
    <col min="10256" max="10256" width="49" style="1" customWidth="1"/>
    <col min="10257" max="10500" width="11.5546875" style="1"/>
    <col min="10501" max="10501" width="1.6640625" style="1" customWidth="1"/>
    <col min="10502" max="10503" width="28.6640625" style="1" customWidth="1"/>
    <col min="10504" max="10504" width="22.88671875" style="1" customWidth="1"/>
    <col min="10505" max="10506" width="40.109375" style="1" customWidth="1"/>
    <col min="10507" max="10507" width="27.33203125" style="1" customWidth="1"/>
    <col min="10508" max="10508" width="20.6640625" style="1" customWidth="1"/>
    <col min="10509" max="10509" width="22.44140625" style="1" customWidth="1"/>
    <col min="10510" max="10510" width="21.33203125" style="1" customWidth="1"/>
    <col min="10511" max="10511" width="16" style="1" customWidth="1"/>
    <col min="10512" max="10512" width="49" style="1" customWidth="1"/>
    <col min="10513" max="10756" width="11.5546875" style="1"/>
    <col min="10757" max="10757" width="1.6640625" style="1" customWidth="1"/>
    <col min="10758" max="10759" width="28.6640625" style="1" customWidth="1"/>
    <col min="10760" max="10760" width="22.88671875" style="1" customWidth="1"/>
    <col min="10761" max="10762" width="40.109375" style="1" customWidth="1"/>
    <col min="10763" max="10763" width="27.33203125" style="1" customWidth="1"/>
    <col min="10764" max="10764" width="20.6640625" style="1" customWidth="1"/>
    <col min="10765" max="10765" width="22.44140625" style="1" customWidth="1"/>
    <col min="10766" max="10766" width="21.33203125" style="1" customWidth="1"/>
    <col min="10767" max="10767" width="16" style="1" customWidth="1"/>
    <col min="10768" max="10768" width="49" style="1" customWidth="1"/>
    <col min="10769" max="11012" width="11.5546875" style="1"/>
    <col min="11013" max="11013" width="1.6640625" style="1" customWidth="1"/>
    <col min="11014" max="11015" width="28.6640625" style="1" customWidth="1"/>
    <col min="11016" max="11016" width="22.88671875" style="1" customWidth="1"/>
    <col min="11017" max="11018" width="40.109375" style="1" customWidth="1"/>
    <col min="11019" max="11019" width="27.33203125" style="1" customWidth="1"/>
    <col min="11020" max="11020" width="20.6640625" style="1" customWidth="1"/>
    <col min="11021" max="11021" width="22.44140625" style="1" customWidth="1"/>
    <col min="11022" max="11022" width="21.33203125" style="1" customWidth="1"/>
    <col min="11023" max="11023" width="16" style="1" customWidth="1"/>
    <col min="11024" max="11024" width="49" style="1" customWidth="1"/>
    <col min="11025" max="11268" width="11.5546875" style="1"/>
    <col min="11269" max="11269" width="1.6640625" style="1" customWidth="1"/>
    <col min="11270" max="11271" width="28.6640625" style="1" customWidth="1"/>
    <col min="11272" max="11272" width="22.88671875" style="1" customWidth="1"/>
    <col min="11273" max="11274" width="40.109375" style="1" customWidth="1"/>
    <col min="11275" max="11275" width="27.33203125" style="1" customWidth="1"/>
    <col min="11276" max="11276" width="20.6640625" style="1" customWidth="1"/>
    <col min="11277" max="11277" width="22.44140625" style="1" customWidth="1"/>
    <col min="11278" max="11278" width="21.33203125" style="1" customWidth="1"/>
    <col min="11279" max="11279" width="16" style="1" customWidth="1"/>
    <col min="11280" max="11280" width="49" style="1" customWidth="1"/>
    <col min="11281" max="11524" width="11.5546875" style="1"/>
    <col min="11525" max="11525" width="1.6640625" style="1" customWidth="1"/>
    <col min="11526" max="11527" width="28.6640625" style="1" customWidth="1"/>
    <col min="11528" max="11528" width="22.88671875" style="1" customWidth="1"/>
    <col min="11529" max="11530" width="40.109375" style="1" customWidth="1"/>
    <col min="11531" max="11531" width="27.33203125" style="1" customWidth="1"/>
    <col min="11532" max="11532" width="20.6640625" style="1" customWidth="1"/>
    <col min="11533" max="11533" width="22.44140625" style="1" customWidth="1"/>
    <col min="11534" max="11534" width="21.33203125" style="1" customWidth="1"/>
    <col min="11535" max="11535" width="16" style="1" customWidth="1"/>
    <col min="11536" max="11536" width="49" style="1" customWidth="1"/>
    <col min="11537" max="11780" width="11.5546875" style="1"/>
    <col min="11781" max="11781" width="1.6640625" style="1" customWidth="1"/>
    <col min="11782" max="11783" width="28.6640625" style="1" customWidth="1"/>
    <col min="11784" max="11784" width="22.88671875" style="1" customWidth="1"/>
    <col min="11785" max="11786" width="40.109375" style="1" customWidth="1"/>
    <col min="11787" max="11787" width="27.33203125" style="1" customWidth="1"/>
    <col min="11788" max="11788" width="20.6640625" style="1" customWidth="1"/>
    <col min="11789" max="11789" width="22.44140625" style="1" customWidth="1"/>
    <col min="11790" max="11790" width="21.33203125" style="1" customWidth="1"/>
    <col min="11791" max="11791" width="16" style="1" customWidth="1"/>
    <col min="11792" max="11792" width="49" style="1" customWidth="1"/>
    <col min="11793" max="12036" width="11.5546875" style="1"/>
    <col min="12037" max="12037" width="1.6640625" style="1" customWidth="1"/>
    <col min="12038" max="12039" width="28.6640625" style="1" customWidth="1"/>
    <col min="12040" max="12040" width="22.88671875" style="1" customWidth="1"/>
    <col min="12041" max="12042" width="40.109375" style="1" customWidth="1"/>
    <col min="12043" max="12043" width="27.33203125" style="1" customWidth="1"/>
    <col min="12044" max="12044" width="20.6640625" style="1" customWidth="1"/>
    <col min="12045" max="12045" width="22.44140625" style="1" customWidth="1"/>
    <col min="12046" max="12046" width="21.33203125" style="1" customWidth="1"/>
    <col min="12047" max="12047" width="16" style="1" customWidth="1"/>
    <col min="12048" max="12048" width="49" style="1" customWidth="1"/>
    <col min="12049" max="12292" width="11.5546875" style="1"/>
    <col min="12293" max="12293" width="1.6640625" style="1" customWidth="1"/>
    <col min="12294" max="12295" width="28.6640625" style="1" customWidth="1"/>
    <col min="12296" max="12296" width="22.88671875" style="1" customWidth="1"/>
    <col min="12297" max="12298" width="40.109375" style="1" customWidth="1"/>
    <col min="12299" max="12299" width="27.33203125" style="1" customWidth="1"/>
    <col min="12300" max="12300" width="20.6640625" style="1" customWidth="1"/>
    <col min="12301" max="12301" width="22.44140625" style="1" customWidth="1"/>
    <col min="12302" max="12302" width="21.33203125" style="1" customWidth="1"/>
    <col min="12303" max="12303" width="16" style="1" customWidth="1"/>
    <col min="12304" max="12304" width="49" style="1" customWidth="1"/>
    <col min="12305" max="12548" width="11.5546875" style="1"/>
    <col min="12549" max="12549" width="1.6640625" style="1" customWidth="1"/>
    <col min="12550" max="12551" width="28.6640625" style="1" customWidth="1"/>
    <col min="12552" max="12552" width="22.88671875" style="1" customWidth="1"/>
    <col min="12553" max="12554" width="40.109375" style="1" customWidth="1"/>
    <col min="12555" max="12555" width="27.33203125" style="1" customWidth="1"/>
    <col min="12556" max="12556" width="20.6640625" style="1" customWidth="1"/>
    <col min="12557" max="12557" width="22.44140625" style="1" customWidth="1"/>
    <col min="12558" max="12558" width="21.33203125" style="1" customWidth="1"/>
    <col min="12559" max="12559" width="16" style="1" customWidth="1"/>
    <col min="12560" max="12560" width="49" style="1" customWidth="1"/>
    <col min="12561" max="12804" width="11.5546875" style="1"/>
    <col min="12805" max="12805" width="1.6640625" style="1" customWidth="1"/>
    <col min="12806" max="12807" width="28.6640625" style="1" customWidth="1"/>
    <col min="12808" max="12808" width="22.88671875" style="1" customWidth="1"/>
    <col min="12809" max="12810" width="40.109375" style="1" customWidth="1"/>
    <col min="12811" max="12811" width="27.33203125" style="1" customWidth="1"/>
    <col min="12812" max="12812" width="20.6640625" style="1" customWidth="1"/>
    <col min="12813" max="12813" width="22.44140625" style="1" customWidth="1"/>
    <col min="12814" max="12814" width="21.33203125" style="1" customWidth="1"/>
    <col min="12815" max="12815" width="16" style="1" customWidth="1"/>
    <col min="12816" max="12816" width="49" style="1" customWidth="1"/>
    <col min="12817" max="13060" width="11.5546875" style="1"/>
    <col min="13061" max="13061" width="1.6640625" style="1" customWidth="1"/>
    <col min="13062" max="13063" width="28.6640625" style="1" customWidth="1"/>
    <col min="13064" max="13064" width="22.88671875" style="1" customWidth="1"/>
    <col min="13065" max="13066" width="40.109375" style="1" customWidth="1"/>
    <col min="13067" max="13067" width="27.33203125" style="1" customWidth="1"/>
    <col min="13068" max="13068" width="20.6640625" style="1" customWidth="1"/>
    <col min="13069" max="13069" width="22.44140625" style="1" customWidth="1"/>
    <col min="13070" max="13070" width="21.33203125" style="1" customWidth="1"/>
    <col min="13071" max="13071" width="16" style="1" customWidth="1"/>
    <col min="13072" max="13072" width="49" style="1" customWidth="1"/>
    <col min="13073" max="13316" width="11.5546875" style="1"/>
    <col min="13317" max="13317" width="1.6640625" style="1" customWidth="1"/>
    <col min="13318" max="13319" width="28.6640625" style="1" customWidth="1"/>
    <col min="13320" max="13320" width="22.88671875" style="1" customWidth="1"/>
    <col min="13321" max="13322" width="40.109375" style="1" customWidth="1"/>
    <col min="13323" max="13323" width="27.33203125" style="1" customWidth="1"/>
    <col min="13324" max="13324" width="20.6640625" style="1" customWidth="1"/>
    <col min="13325" max="13325" width="22.44140625" style="1" customWidth="1"/>
    <col min="13326" max="13326" width="21.33203125" style="1" customWidth="1"/>
    <col min="13327" max="13327" width="16" style="1" customWidth="1"/>
    <col min="13328" max="13328" width="49" style="1" customWidth="1"/>
    <col min="13329" max="13572" width="11.5546875" style="1"/>
    <col min="13573" max="13573" width="1.6640625" style="1" customWidth="1"/>
    <col min="13574" max="13575" width="28.6640625" style="1" customWidth="1"/>
    <col min="13576" max="13576" width="22.88671875" style="1" customWidth="1"/>
    <col min="13577" max="13578" width="40.109375" style="1" customWidth="1"/>
    <col min="13579" max="13579" width="27.33203125" style="1" customWidth="1"/>
    <col min="13580" max="13580" width="20.6640625" style="1" customWidth="1"/>
    <col min="13581" max="13581" width="22.44140625" style="1" customWidth="1"/>
    <col min="13582" max="13582" width="21.33203125" style="1" customWidth="1"/>
    <col min="13583" max="13583" width="16" style="1" customWidth="1"/>
    <col min="13584" max="13584" width="49" style="1" customWidth="1"/>
    <col min="13585" max="13828" width="11.5546875" style="1"/>
    <col min="13829" max="13829" width="1.6640625" style="1" customWidth="1"/>
    <col min="13830" max="13831" width="28.6640625" style="1" customWidth="1"/>
    <col min="13832" max="13832" width="22.88671875" style="1" customWidth="1"/>
    <col min="13833" max="13834" width="40.109375" style="1" customWidth="1"/>
    <col min="13835" max="13835" width="27.33203125" style="1" customWidth="1"/>
    <col min="13836" max="13836" width="20.6640625" style="1" customWidth="1"/>
    <col min="13837" max="13837" width="22.44140625" style="1" customWidth="1"/>
    <col min="13838" max="13838" width="21.33203125" style="1" customWidth="1"/>
    <col min="13839" max="13839" width="16" style="1" customWidth="1"/>
    <col min="13840" max="13840" width="49" style="1" customWidth="1"/>
    <col min="13841" max="14084" width="11.5546875" style="1"/>
    <col min="14085" max="14085" width="1.6640625" style="1" customWidth="1"/>
    <col min="14086" max="14087" width="28.6640625" style="1" customWidth="1"/>
    <col min="14088" max="14088" width="22.88671875" style="1" customWidth="1"/>
    <col min="14089" max="14090" width="40.109375" style="1" customWidth="1"/>
    <col min="14091" max="14091" width="27.33203125" style="1" customWidth="1"/>
    <col min="14092" max="14092" width="20.6640625" style="1" customWidth="1"/>
    <col min="14093" max="14093" width="22.44140625" style="1" customWidth="1"/>
    <col min="14094" max="14094" width="21.33203125" style="1" customWidth="1"/>
    <col min="14095" max="14095" width="16" style="1" customWidth="1"/>
    <col min="14096" max="14096" width="49" style="1" customWidth="1"/>
    <col min="14097" max="14340" width="11.5546875" style="1"/>
    <col min="14341" max="14341" width="1.6640625" style="1" customWidth="1"/>
    <col min="14342" max="14343" width="28.6640625" style="1" customWidth="1"/>
    <col min="14344" max="14344" width="22.88671875" style="1" customWidth="1"/>
    <col min="14345" max="14346" width="40.109375" style="1" customWidth="1"/>
    <col min="14347" max="14347" width="27.33203125" style="1" customWidth="1"/>
    <col min="14348" max="14348" width="20.6640625" style="1" customWidth="1"/>
    <col min="14349" max="14349" width="22.44140625" style="1" customWidth="1"/>
    <col min="14350" max="14350" width="21.33203125" style="1" customWidth="1"/>
    <col min="14351" max="14351" width="16" style="1" customWidth="1"/>
    <col min="14352" max="14352" width="49" style="1" customWidth="1"/>
    <col min="14353" max="14596" width="11.5546875" style="1"/>
    <col min="14597" max="14597" width="1.6640625" style="1" customWidth="1"/>
    <col min="14598" max="14599" width="28.6640625" style="1" customWidth="1"/>
    <col min="14600" max="14600" width="22.88671875" style="1" customWidth="1"/>
    <col min="14601" max="14602" width="40.109375" style="1" customWidth="1"/>
    <col min="14603" max="14603" width="27.33203125" style="1" customWidth="1"/>
    <col min="14604" max="14604" width="20.6640625" style="1" customWidth="1"/>
    <col min="14605" max="14605" width="22.44140625" style="1" customWidth="1"/>
    <col min="14606" max="14606" width="21.33203125" style="1" customWidth="1"/>
    <col min="14607" max="14607" width="16" style="1" customWidth="1"/>
    <col min="14608" max="14608" width="49" style="1" customWidth="1"/>
    <col min="14609" max="14852" width="11.5546875" style="1"/>
    <col min="14853" max="14853" width="1.6640625" style="1" customWidth="1"/>
    <col min="14854" max="14855" width="28.6640625" style="1" customWidth="1"/>
    <col min="14856" max="14856" width="22.88671875" style="1" customWidth="1"/>
    <col min="14857" max="14858" width="40.109375" style="1" customWidth="1"/>
    <col min="14859" max="14859" width="27.33203125" style="1" customWidth="1"/>
    <col min="14860" max="14860" width="20.6640625" style="1" customWidth="1"/>
    <col min="14861" max="14861" width="22.44140625" style="1" customWidth="1"/>
    <col min="14862" max="14862" width="21.33203125" style="1" customWidth="1"/>
    <col min="14863" max="14863" width="16" style="1" customWidth="1"/>
    <col min="14864" max="14864" width="49" style="1" customWidth="1"/>
    <col min="14865" max="15108" width="11.5546875" style="1"/>
    <col min="15109" max="15109" width="1.6640625" style="1" customWidth="1"/>
    <col min="15110" max="15111" width="28.6640625" style="1" customWidth="1"/>
    <col min="15112" max="15112" width="22.88671875" style="1" customWidth="1"/>
    <col min="15113" max="15114" width="40.109375" style="1" customWidth="1"/>
    <col min="15115" max="15115" width="27.33203125" style="1" customWidth="1"/>
    <col min="15116" max="15116" width="20.6640625" style="1" customWidth="1"/>
    <col min="15117" max="15117" width="22.44140625" style="1" customWidth="1"/>
    <col min="15118" max="15118" width="21.33203125" style="1" customWidth="1"/>
    <col min="15119" max="15119" width="16" style="1" customWidth="1"/>
    <col min="15120" max="15120" width="49" style="1" customWidth="1"/>
    <col min="15121" max="15364" width="11.5546875" style="1"/>
    <col min="15365" max="15365" width="1.6640625" style="1" customWidth="1"/>
    <col min="15366" max="15367" width="28.6640625" style="1" customWidth="1"/>
    <col min="15368" max="15368" width="22.88671875" style="1" customWidth="1"/>
    <col min="15369" max="15370" width="40.109375" style="1" customWidth="1"/>
    <col min="15371" max="15371" width="27.33203125" style="1" customWidth="1"/>
    <col min="15372" max="15372" width="20.6640625" style="1" customWidth="1"/>
    <col min="15373" max="15373" width="22.44140625" style="1" customWidth="1"/>
    <col min="15374" max="15374" width="21.33203125" style="1" customWidth="1"/>
    <col min="15375" max="15375" width="16" style="1" customWidth="1"/>
    <col min="15376" max="15376" width="49" style="1" customWidth="1"/>
    <col min="15377" max="15620" width="11.5546875" style="1"/>
    <col min="15621" max="15621" width="1.6640625" style="1" customWidth="1"/>
    <col min="15622" max="15623" width="28.6640625" style="1" customWidth="1"/>
    <col min="15624" max="15624" width="22.88671875" style="1" customWidth="1"/>
    <col min="15625" max="15626" width="40.109375" style="1" customWidth="1"/>
    <col min="15627" max="15627" width="27.33203125" style="1" customWidth="1"/>
    <col min="15628" max="15628" width="20.6640625" style="1" customWidth="1"/>
    <col min="15629" max="15629" width="22.44140625" style="1" customWidth="1"/>
    <col min="15630" max="15630" width="21.33203125" style="1" customWidth="1"/>
    <col min="15631" max="15631" width="16" style="1" customWidth="1"/>
    <col min="15632" max="15632" width="49" style="1" customWidth="1"/>
    <col min="15633" max="15876" width="11.5546875" style="1"/>
    <col min="15877" max="15877" width="1.6640625" style="1" customWidth="1"/>
    <col min="15878" max="15879" width="28.6640625" style="1" customWidth="1"/>
    <col min="15880" max="15880" width="22.88671875" style="1" customWidth="1"/>
    <col min="15881" max="15882" width="40.109375" style="1" customWidth="1"/>
    <col min="15883" max="15883" width="27.33203125" style="1" customWidth="1"/>
    <col min="15884" max="15884" width="20.6640625" style="1" customWidth="1"/>
    <col min="15885" max="15885" width="22.44140625" style="1" customWidth="1"/>
    <col min="15886" max="15886" width="21.33203125" style="1" customWidth="1"/>
    <col min="15887" max="15887" width="16" style="1" customWidth="1"/>
    <col min="15888" max="15888" width="49" style="1" customWidth="1"/>
    <col min="15889" max="16132" width="11.5546875" style="1"/>
    <col min="16133" max="16133" width="1.6640625" style="1" customWidth="1"/>
    <col min="16134" max="16135" width="28.6640625" style="1" customWidth="1"/>
    <col min="16136" max="16136" width="22.88671875" style="1" customWidth="1"/>
    <col min="16137" max="16138" width="40.109375" style="1" customWidth="1"/>
    <col min="16139" max="16139" width="27.33203125" style="1" customWidth="1"/>
    <col min="16140" max="16140" width="20.6640625" style="1" customWidth="1"/>
    <col min="16141" max="16141" width="22.44140625" style="1" customWidth="1"/>
    <col min="16142" max="16142" width="21.33203125" style="1" customWidth="1"/>
    <col min="16143" max="16143" width="16" style="1" customWidth="1"/>
    <col min="16144" max="16144" width="49" style="1" customWidth="1"/>
    <col min="16145" max="16384" width="11.5546875" style="1"/>
  </cols>
  <sheetData>
    <row r="1" spans="1:25" s="2" customFormat="1" ht="66.75" customHeight="1" x14ac:dyDescent="0.3">
      <c r="B1" s="706" t="s">
        <v>764</v>
      </c>
      <c r="C1" s="706"/>
      <c r="D1" s="706"/>
      <c r="E1" s="706"/>
      <c r="F1" s="706"/>
      <c r="G1" s="416"/>
      <c r="H1" s="428"/>
      <c r="I1" s="428"/>
      <c r="J1" s="428"/>
      <c r="K1" s="428"/>
      <c r="L1" s="428"/>
      <c r="M1" s="428"/>
    </row>
    <row r="2" spans="1:25" s="3" customFormat="1" ht="36" customHeight="1" x14ac:dyDescent="0.3">
      <c r="A2" s="86"/>
      <c r="B2" s="656" t="s">
        <v>1</v>
      </c>
      <c r="C2" s="656" t="s">
        <v>5</v>
      </c>
      <c r="D2" s="656" t="s">
        <v>2</v>
      </c>
      <c r="E2" s="656" t="s">
        <v>6</v>
      </c>
      <c r="F2" s="657" t="s">
        <v>3</v>
      </c>
      <c r="G2" s="656" t="s">
        <v>8</v>
      </c>
      <c r="H2" s="658" t="s">
        <v>865</v>
      </c>
      <c r="I2" s="658"/>
      <c r="J2" s="658"/>
      <c r="K2" s="658"/>
      <c r="L2" s="658"/>
      <c r="M2" s="658"/>
      <c r="N2" s="658" t="s">
        <v>371</v>
      </c>
      <c r="O2" s="658"/>
      <c r="P2" s="658"/>
      <c r="Q2" s="658" t="s">
        <v>868</v>
      </c>
      <c r="R2" s="658"/>
      <c r="S2" s="658"/>
      <c r="T2" s="658"/>
      <c r="U2" s="658"/>
      <c r="V2" s="658"/>
      <c r="W2" s="658" t="s">
        <v>869</v>
      </c>
      <c r="X2" s="658"/>
      <c r="Y2" s="658"/>
    </row>
    <row r="3" spans="1:25" s="3" customFormat="1" ht="15.75" customHeight="1" x14ac:dyDescent="0.3">
      <c r="A3" s="86"/>
      <c r="B3" s="656"/>
      <c r="C3" s="656"/>
      <c r="D3" s="656"/>
      <c r="E3" s="656"/>
      <c r="F3" s="657"/>
      <c r="G3" s="656"/>
      <c r="H3" s="658"/>
      <c r="I3" s="658"/>
      <c r="J3" s="658"/>
      <c r="K3" s="658"/>
      <c r="L3" s="658"/>
      <c r="M3" s="658"/>
      <c r="N3" s="658"/>
      <c r="O3" s="658"/>
      <c r="P3" s="658"/>
      <c r="Q3" s="658"/>
      <c r="R3" s="658"/>
      <c r="S3" s="658"/>
      <c r="T3" s="658"/>
      <c r="U3" s="658"/>
      <c r="V3" s="658"/>
      <c r="W3" s="658"/>
      <c r="X3" s="658"/>
      <c r="Y3" s="658"/>
    </row>
    <row r="4" spans="1:25" s="3" customFormat="1" ht="55.5" customHeight="1" x14ac:dyDescent="0.3">
      <c r="A4" s="86"/>
      <c r="B4" s="656"/>
      <c r="C4" s="656"/>
      <c r="D4" s="656"/>
      <c r="E4" s="656"/>
      <c r="F4" s="296" t="s">
        <v>372</v>
      </c>
      <c r="G4" s="295" t="s">
        <v>4</v>
      </c>
      <c r="H4" s="426" t="s">
        <v>10</v>
      </c>
      <c r="I4" s="426" t="s">
        <v>373</v>
      </c>
      <c r="J4" s="426" t="s">
        <v>374</v>
      </c>
      <c r="K4" s="426" t="s">
        <v>375</v>
      </c>
      <c r="L4" s="427" t="s">
        <v>11</v>
      </c>
      <c r="M4" s="427" t="s">
        <v>12</v>
      </c>
      <c r="N4" s="417" t="s">
        <v>376</v>
      </c>
      <c r="O4" s="417" t="s">
        <v>377</v>
      </c>
      <c r="P4" s="417" t="s">
        <v>746</v>
      </c>
      <c r="Q4" s="476" t="s">
        <v>10</v>
      </c>
      <c r="R4" s="476" t="s">
        <v>373</v>
      </c>
      <c r="S4" s="476" t="s">
        <v>374</v>
      </c>
      <c r="T4" s="476" t="s">
        <v>375</v>
      </c>
      <c r="U4" s="477" t="s">
        <v>11</v>
      </c>
      <c r="V4" s="477" t="s">
        <v>12</v>
      </c>
      <c r="W4" s="475" t="s">
        <v>376</v>
      </c>
      <c r="X4" s="475" t="s">
        <v>377</v>
      </c>
      <c r="Y4" s="475" t="s">
        <v>197</v>
      </c>
    </row>
    <row r="5" spans="1:25" ht="48" customHeight="1" x14ac:dyDescent="0.3">
      <c r="A5" s="4"/>
      <c r="B5" s="705" t="s">
        <v>765</v>
      </c>
      <c r="C5" s="418" t="s">
        <v>766</v>
      </c>
      <c r="D5" s="4" t="s">
        <v>125</v>
      </c>
      <c r="E5" s="419">
        <v>6410000000</v>
      </c>
      <c r="F5" s="4" t="s">
        <v>0</v>
      </c>
      <c r="G5" s="420" t="s">
        <v>589</v>
      </c>
      <c r="H5" s="430" t="s">
        <v>767</v>
      </c>
      <c r="I5" s="430" t="s">
        <v>767</v>
      </c>
      <c r="J5" s="309" t="s">
        <v>212</v>
      </c>
      <c r="K5" s="430" t="s">
        <v>767</v>
      </c>
      <c r="L5" s="309">
        <v>42767</v>
      </c>
      <c r="M5" s="309">
        <v>43100</v>
      </c>
      <c r="N5" s="430" t="s">
        <v>768</v>
      </c>
      <c r="O5" s="422" t="s">
        <v>769</v>
      </c>
      <c r="P5" s="421"/>
      <c r="Q5" s="430" t="s">
        <v>767</v>
      </c>
      <c r="R5" s="430" t="s">
        <v>767</v>
      </c>
      <c r="S5" s="309" t="s">
        <v>212</v>
      </c>
      <c r="T5" s="430" t="s">
        <v>767</v>
      </c>
      <c r="U5" s="309">
        <v>42767</v>
      </c>
      <c r="V5" s="309">
        <v>43100</v>
      </c>
      <c r="W5" s="430"/>
      <c r="X5" s="422"/>
      <c r="Y5" s="421"/>
    </row>
    <row r="6" spans="1:25" ht="43.2" x14ac:dyDescent="0.3">
      <c r="A6" s="4"/>
      <c r="B6" s="705"/>
      <c r="C6" s="418" t="s">
        <v>770</v>
      </c>
      <c r="D6" s="4" t="s">
        <v>125</v>
      </c>
      <c r="E6" s="419">
        <v>490000000</v>
      </c>
      <c r="F6" s="4" t="s">
        <v>0</v>
      </c>
      <c r="G6" s="420" t="s">
        <v>589</v>
      </c>
      <c r="H6" s="430">
        <v>42794</v>
      </c>
      <c r="I6" s="430">
        <v>42809</v>
      </c>
      <c r="J6" s="309" t="s">
        <v>212</v>
      </c>
      <c r="K6" s="430">
        <v>42946</v>
      </c>
      <c r="L6" s="309">
        <v>42767</v>
      </c>
      <c r="M6" s="309">
        <v>43100</v>
      </c>
      <c r="N6" s="430" t="s">
        <v>768</v>
      </c>
      <c r="O6" s="422" t="s">
        <v>771</v>
      </c>
      <c r="P6" s="422" t="s">
        <v>772</v>
      </c>
      <c r="Q6" s="430">
        <v>42794</v>
      </c>
      <c r="R6" s="430">
        <v>42809</v>
      </c>
      <c r="S6" s="309" t="s">
        <v>212</v>
      </c>
      <c r="T6" s="430">
        <v>42946</v>
      </c>
      <c r="U6" s="309">
        <v>42767</v>
      </c>
      <c r="V6" s="309">
        <v>43100</v>
      </c>
      <c r="W6" s="430" t="s">
        <v>878</v>
      </c>
      <c r="X6" s="422" t="s">
        <v>879</v>
      </c>
      <c r="Y6" s="422"/>
    </row>
    <row r="7" spans="1:25" ht="43.2" x14ac:dyDescent="0.3">
      <c r="A7" s="4"/>
      <c r="B7" s="705"/>
      <c r="C7" s="418" t="s">
        <v>773</v>
      </c>
      <c r="D7" s="4" t="s">
        <v>125</v>
      </c>
      <c r="E7" s="423">
        <v>3883030390</v>
      </c>
      <c r="F7" s="420" t="s">
        <v>0</v>
      </c>
      <c r="G7" s="420" t="s">
        <v>589</v>
      </c>
      <c r="H7" s="431">
        <v>42766</v>
      </c>
      <c r="I7" s="431">
        <v>42822</v>
      </c>
      <c r="J7" s="245">
        <v>42850</v>
      </c>
      <c r="K7" s="431">
        <v>42885</v>
      </c>
      <c r="L7" s="431">
        <v>42916</v>
      </c>
      <c r="M7" s="431">
        <v>43100</v>
      </c>
      <c r="N7" s="430" t="s">
        <v>768</v>
      </c>
      <c r="O7" s="424" t="s">
        <v>774</v>
      </c>
      <c r="P7" s="422" t="s">
        <v>775</v>
      </c>
      <c r="Q7" s="431">
        <v>42766</v>
      </c>
      <c r="R7" s="431">
        <v>42822</v>
      </c>
      <c r="S7" s="245">
        <v>42850</v>
      </c>
      <c r="T7" s="431" t="s">
        <v>636</v>
      </c>
      <c r="U7" s="431" t="s">
        <v>637</v>
      </c>
      <c r="V7" s="431">
        <v>43100</v>
      </c>
      <c r="W7" s="430" t="s">
        <v>487</v>
      </c>
      <c r="X7" s="424" t="s">
        <v>877</v>
      </c>
      <c r="Y7" s="422"/>
    </row>
    <row r="8" spans="1:25" ht="72" x14ac:dyDescent="0.3">
      <c r="A8" s="4"/>
      <c r="B8" s="705"/>
      <c r="C8" s="418" t="s">
        <v>776</v>
      </c>
      <c r="D8" s="4" t="s">
        <v>125</v>
      </c>
      <c r="E8" s="419">
        <v>649528929</v>
      </c>
      <c r="F8" s="420" t="s">
        <v>19</v>
      </c>
      <c r="G8" s="420" t="s">
        <v>589</v>
      </c>
      <c r="H8" s="431">
        <v>42786</v>
      </c>
      <c r="I8" s="431">
        <v>42935</v>
      </c>
      <c r="J8" s="245">
        <v>42946</v>
      </c>
      <c r="K8" s="431">
        <v>42977</v>
      </c>
      <c r="L8" s="431">
        <v>43007</v>
      </c>
      <c r="M8" s="85">
        <v>2018</v>
      </c>
      <c r="N8" s="430" t="s">
        <v>768</v>
      </c>
      <c r="O8" s="424" t="s">
        <v>777</v>
      </c>
      <c r="P8" s="422" t="s">
        <v>778</v>
      </c>
      <c r="Q8" s="431">
        <v>42786</v>
      </c>
      <c r="R8" s="431">
        <v>42935</v>
      </c>
      <c r="S8" s="245" t="s">
        <v>639</v>
      </c>
      <c r="T8" s="431"/>
      <c r="U8" s="431"/>
      <c r="V8" s="85">
        <v>2018</v>
      </c>
      <c r="W8" s="430" t="s">
        <v>212</v>
      </c>
      <c r="X8" s="424" t="s">
        <v>1068</v>
      </c>
      <c r="Y8" s="422"/>
    </row>
    <row r="9" spans="1:25" ht="72" x14ac:dyDescent="0.3">
      <c r="A9" s="4"/>
      <c r="B9" s="705"/>
      <c r="C9" s="418" t="s">
        <v>779</v>
      </c>
      <c r="D9" s="4" t="s">
        <v>125</v>
      </c>
      <c r="E9" s="419">
        <v>649528930</v>
      </c>
      <c r="F9" s="420" t="s">
        <v>19</v>
      </c>
      <c r="G9" s="420" t="s">
        <v>589</v>
      </c>
      <c r="H9" s="431">
        <v>42786</v>
      </c>
      <c r="I9" s="431">
        <v>42935</v>
      </c>
      <c r="J9" s="245">
        <v>42946</v>
      </c>
      <c r="K9" s="431">
        <v>42977</v>
      </c>
      <c r="L9" s="431">
        <v>43003</v>
      </c>
      <c r="M9" s="85">
        <v>2018</v>
      </c>
      <c r="N9" s="430" t="s">
        <v>768</v>
      </c>
      <c r="O9" s="424" t="s">
        <v>777</v>
      </c>
      <c r="P9" s="422" t="s">
        <v>778</v>
      </c>
      <c r="Q9" s="431">
        <v>42786</v>
      </c>
      <c r="R9" s="431">
        <v>42935</v>
      </c>
      <c r="S9" s="245" t="s">
        <v>639</v>
      </c>
      <c r="T9" s="431"/>
      <c r="U9" s="431"/>
      <c r="V9" s="85">
        <v>2018</v>
      </c>
      <c r="W9" s="430" t="s">
        <v>212</v>
      </c>
      <c r="X9" s="424" t="s">
        <v>1068</v>
      </c>
      <c r="Y9" s="422"/>
    </row>
    <row r="10" spans="1:25" ht="43.8" thickBot="1" x14ac:dyDescent="0.35">
      <c r="A10" s="4"/>
      <c r="B10" s="705"/>
      <c r="C10" s="418" t="s">
        <v>780</v>
      </c>
      <c r="D10" s="4" t="s">
        <v>125</v>
      </c>
      <c r="E10" s="419">
        <v>3317911751</v>
      </c>
      <c r="F10" s="420" t="s">
        <v>0</v>
      </c>
      <c r="G10" s="420" t="s">
        <v>589</v>
      </c>
      <c r="H10" s="431">
        <v>42766</v>
      </c>
      <c r="I10" s="431">
        <v>42822</v>
      </c>
      <c r="J10" s="245">
        <v>42850</v>
      </c>
      <c r="K10" s="431">
        <v>42977</v>
      </c>
      <c r="L10" s="431">
        <v>42916</v>
      </c>
      <c r="M10" s="431">
        <v>43100</v>
      </c>
      <c r="N10" s="430" t="s">
        <v>768</v>
      </c>
      <c r="O10" s="424" t="s">
        <v>774</v>
      </c>
      <c r="P10" s="422"/>
      <c r="Q10" s="431">
        <v>42766</v>
      </c>
      <c r="R10" s="431">
        <v>42822</v>
      </c>
      <c r="S10" s="245">
        <v>42850</v>
      </c>
      <c r="T10" s="431">
        <v>42977</v>
      </c>
      <c r="U10" s="431">
        <v>42977</v>
      </c>
      <c r="V10" s="431">
        <v>43100</v>
      </c>
      <c r="W10" s="430" t="s">
        <v>487</v>
      </c>
      <c r="X10" s="424" t="s">
        <v>877</v>
      </c>
      <c r="Y10" s="422"/>
    </row>
    <row r="11" spans="1:25" ht="15" thickBot="1" x14ac:dyDescent="0.35">
      <c r="A11" s="4"/>
      <c r="B11" s="294" t="s">
        <v>781</v>
      </c>
      <c r="C11" s="294"/>
      <c r="D11" s="294"/>
      <c r="E11" s="425">
        <f>SUM(E5:E10)</f>
        <v>15400000000</v>
      </c>
      <c r="F11" s="707"/>
      <c r="G11" s="707"/>
      <c r="H11" s="707"/>
      <c r="I11" s="707"/>
      <c r="J11" s="707"/>
      <c r="K11" s="707"/>
      <c r="L11" s="707"/>
      <c r="M11" s="707"/>
      <c r="N11" s="707"/>
      <c r="O11" s="707"/>
      <c r="P11" s="707"/>
      <c r="W11" s="51">
        <f>3/3</f>
        <v>1</v>
      </c>
    </row>
    <row r="12" spans="1:25" ht="32.25" customHeight="1" x14ac:dyDescent="0.3">
      <c r="M12" s="611" t="s">
        <v>115</v>
      </c>
      <c r="N12" s="612"/>
      <c r="O12" s="51">
        <f>O15/N15</f>
        <v>1</v>
      </c>
      <c r="W12" s="6" t="s">
        <v>116</v>
      </c>
      <c r="X12" s="6" t="s">
        <v>109</v>
      </c>
      <c r="Y12" s="6" t="s">
        <v>110</v>
      </c>
    </row>
    <row r="13" spans="1:25" ht="15" thickBot="1" x14ac:dyDescent="0.35">
      <c r="W13" s="370">
        <v>3</v>
      </c>
      <c r="X13" s="370">
        <v>3</v>
      </c>
      <c r="Y13" s="370">
        <v>0</v>
      </c>
    </row>
    <row r="14" spans="1:25" ht="38.25" customHeight="1" x14ac:dyDescent="0.3">
      <c r="N14" s="6" t="s">
        <v>116</v>
      </c>
      <c r="O14" s="6" t="s">
        <v>109</v>
      </c>
      <c r="P14" s="6" t="s">
        <v>110</v>
      </c>
    </row>
    <row r="15" spans="1:25" x14ac:dyDescent="0.3">
      <c r="N15" s="370">
        <v>6</v>
      </c>
      <c r="O15" s="370">
        <v>6</v>
      </c>
      <c r="P15" s="370">
        <v>0</v>
      </c>
    </row>
  </sheetData>
  <dataConsolidate/>
  <mergeCells count="14">
    <mergeCell ref="Q2:V3"/>
    <mergeCell ref="W2:Y3"/>
    <mergeCell ref="M12:N12"/>
    <mergeCell ref="B1:F1"/>
    <mergeCell ref="B2:B4"/>
    <mergeCell ref="C2:C4"/>
    <mergeCell ref="D2:D4"/>
    <mergeCell ref="E2:E4"/>
    <mergeCell ref="F2:F3"/>
    <mergeCell ref="G2:G3"/>
    <mergeCell ref="H2:M3"/>
    <mergeCell ref="N2:P3"/>
    <mergeCell ref="B5:B10"/>
    <mergeCell ref="F11:P11"/>
  </mergeCells>
  <pageMargins left="0.7" right="0.7" top="0.75" bottom="0.75" header="0.3" footer="0.3"/>
  <pageSetup scale="59"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'C:\Users\1094906352\AppData\Local\Microsoft\Windows\INetCache\Content.Outlook\89G7YU1H\[CRONOGRAMA DE INVERSION 2017.xlsx]Hoja2'!#REF!</xm:f>
          </x14:formula1>
          <xm:sqref>B5 F5</xm:sqref>
        </x14:dataValidation>
        <x14:dataValidation type="list" allowBlank="1" showInputMessage="1" showErrorMessage="1">
          <x14:formula1>
            <xm:f>'C:\Users\1094906352\AppData\Local\Microsoft\Windows\INetCache\Content.Outlook\267IIZDU\[plan de acción 20161.xlsx]Hoja2'!#REF!</xm:f>
          </x14:formula1>
          <xm:sqref>F6</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2:U48"/>
  <sheetViews>
    <sheetView zoomScale="70" zoomScaleNormal="70" workbookViewId="0">
      <pane xSplit="1" ySplit="5" topLeftCell="P36" activePane="bottomRight" state="frozen"/>
      <selection pane="topRight" activeCell="B1" sqref="B1"/>
      <selection pane="bottomLeft" activeCell="A6" sqref="A6"/>
      <selection pane="bottomRight" activeCell="S51" sqref="S51"/>
    </sheetView>
  </sheetViews>
  <sheetFormatPr defaultColWidth="11.5546875" defaultRowHeight="14.4" x14ac:dyDescent="0.3"/>
  <cols>
    <col min="1" max="1" width="1.6640625" style="1" customWidth="1"/>
    <col min="2" max="2" width="32.44140625" style="1" hidden="1" customWidth="1"/>
    <col min="3" max="3" width="50.109375" style="1" customWidth="1"/>
    <col min="4" max="4" width="22.88671875" style="1" bestFit="1" customWidth="1"/>
    <col min="5" max="6" width="19.88671875" style="1" customWidth="1"/>
    <col min="7" max="7" width="31" style="537" customWidth="1"/>
    <col min="8" max="8" width="27.33203125" style="537" customWidth="1"/>
    <col min="9" max="9" width="18.44140625" style="1" customWidth="1"/>
    <col min="10" max="12" width="27.33203125" style="1" customWidth="1"/>
    <col min="13" max="13" width="20.6640625" style="1" customWidth="1"/>
    <col min="14" max="14" width="22.44140625" style="1" customWidth="1"/>
    <col min="15" max="15" width="50.88671875" style="187" customWidth="1"/>
    <col min="16" max="16" width="30.5546875" style="1" customWidth="1"/>
    <col min="17" max="17" width="71.109375" style="1" customWidth="1"/>
    <col min="18" max="18" width="58.5546875" style="1" customWidth="1"/>
    <col min="19" max="19" width="30.5546875" style="1" bestFit="1" customWidth="1"/>
    <col min="20" max="20" width="74.88671875" style="1" bestFit="1" customWidth="1"/>
    <col min="21" max="21" width="38.88671875" style="1" customWidth="1"/>
    <col min="22" max="261" width="11.5546875" style="1"/>
    <col min="262" max="262" width="1.6640625" style="1" customWidth="1"/>
    <col min="263" max="264" width="28.6640625" style="1" customWidth="1"/>
    <col min="265" max="265" width="22.88671875" style="1" bestFit="1" customWidth="1"/>
    <col min="266" max="267" width="40.109375" style="1" customWidth="1"/>
    <col min="268" max="268" width="27.33203125" style="1" customWidth="1"/>
    <col min="269" max="269" width="20.6640625" style="1" customWidth="1"/>
    <col min="270" max="270" width="22.44140625" style="1" customWidth="1"/>
    <col min="271" max="271" width="21.33203125" style="1" customWidth="1"/>
    <col min="272" max="272" width="16" style="1" bestFit="1" customWidth="1"/>
    <col min="273" max="273" width="49" style="1" customWidth="1"/>
    <col min="274" max="517" width="11.5546875" style="1"/>
    <col min="518" max="518" width="1.6640625" style="1" customWidth="1"/>
    <col min="519" max="520" width="28.6640625" style="1" customWidth="1"/>
    <col min="521" max="521" width="22.88671875" style="1" bestFit="1" customWidth="1"/>
    <col min="522" max="523" width="40.109375" style="1" customWidth="1"/>
    <col min="524" max="524" width="27.33203125" style="1" customWidth="1"/>
    <col min="525" max="525" width="20.6640625" style="1" customWidth="1"/>
    <col min="526" max="526" width="22.44140625" style="1" customWidth="1"/>
    <col min="527" max="527" width="21.33203125" style="1" customWidth="1"/>
    <col min="528" max="528" width="16" style="1" bestFit="1" customWidth="1"/>
    <col min="529" max="529" width="49" style="1" customWidth="1"/>
    <col min="530" max="773" width="11.5546875" style="1"/>
    <col min="774" max="774" width="1.6640625" style="1" customWidth="1"/>
    <col min="775" max="776" width="28.6640625" style="1" customWidth="1"/>
    <col min="777" max="777" width="22.88671875" style="1" bestFit="1" customWidth="1"/>
    <col min="778" max="779" width="40.109375" style="1" customWidth="1"/>
    <col min="780" max="780" width="27.33203125" style="1" customWidth="1"/>
    <col min="781" max="781" width="20.6640625" style="1" customWidth="1"/>
    <col min="782" max="782" width="22.44140625" style="1" customWidth="1"/>
    <col min="783" max="783" width="21.33203125" style="1" customWidth="1"/>
    <col min="784" max="784" width="16" style="1" bestFit="1" customWidth="1"/>
    <col min="785" max="785" width="49" style="1" customWidth="1"/>
    <col min="786" max="1029" width="11.5546875" style="1"/>
    <col min="1030" max="1030" width="1.6640625" style="1" customWidth="1"/>
    <col min="1031" max="1032" width="28.6640625" style="1" customWidth="1"/>
    <col min="1033" max="1033" width="22.88671875" style="1" bestFit="1" customWidth="1"/>
    <col min="1034" max="1035" width="40.109375" style="1" customWidth="1"/>
    <col min="1036" max="1036" width="27.33203125" style="1" customWidth="1"/>
    <col min="1037" max="1037" width="20.6640625" style="1" customWidth="1"/>
    <col min="1038" max="1038" width="22.44140625" style="1" customWidth="1"/>
    <col min="1039" max="1039" width="21.33203125" style="1" customWidth="1"/>
    <col min="1040" max="1040" width="16" style="1" bestFit="1" customWidth="1"/>
    <col min="1041" max="1041" width="49" style="1" customWidth="1"/>
    <col min="1042" max="1285" width="11.5546875" style="1"/>
    <col min="1286" max="1286" width="1.6640625" style="1" customWidth="1"/>
    <col min="1287" max="1288" width="28.6640625" style="1" customWidth="1"/>
    <col min="1289" max="1289" width="22.88671875" style="1" bestFit="1" customWidth="1"/>
    <col min="1290" max="1291" width="40.109375" style="1" customWidth="1"/>
    <col min="1292" max="1292" width="27.33203125" style="1" customWidth="1"/>
    <col min="1293" max="1293" width="20.6640625" style="1" customWidth="1"/>
    <col min="1294" max="1294" width="22.44140625" style="1" customWidth="1"/>
    <col min="1295" max="1295" width="21.33203125" style="1" customWidth="1"/>
    <col min="1296" max="1296" width="16" style="1" bestFit="1" customWidth="1"/>
    <col min="1297" max="1297" width="49" style="1" customWidth="1"/>
    <col min="1298" max="1541" width="11.5546875" style="1"/>
    <col min="1542" max="1542" width="1.6640625" style="1" customWidth="1"/>
    <col min="1543" max="1544" width="28.6640625" style="1" customWidth="1"/>
    <col min="1545" max="1545" width="22.88671875" style="1" bestFit="1" customWidth="1"/>
    <col min="1546" max="1547" width="40.109375" style="1" customWidth="1"/>
    <col min="1548" max="1548" width="27.33203125" style="1" customWidth="1"/>
    <col min="1549" max="1549" width="20.6640625" style="1" customWidth="1"/>
    <col min="1550" max="1550" width="22.44140625" style="1" customWidth="1"/>
    <col min="1551" max="1551" width="21.33203125" style="1" customWidth="1"/>
    <col min="1552" max="1552" width="16" style="1" bestFit="1" customWidth="1"/>
    <col min="1553" max="1553" width="49" style="1" customWidth="1"/>
    <col min="1554" max="1797" width="11.5546875" style="1"/>
    <col min="1798" max="1798" width="1.6640625" style="1" customWidth="1"/>
    <col min="1799" max="1800" width="28.6640625" style="1" customWidth="1"/>
    <col min="1801" max="1801" width="22.88671875" style="1" bestFit="1" customWidth="1"/>
    <col min="1802" max="1803" width="40.109375" style="1" customWidth="1"/>
    <col min="1804" max="1804" width="27.33203125" style="1" customWidth="1"/>
    <col min="1805" max="1805" width="20.6640625" style="1" customWidth="1"/>
    <col min="1806" max="1806" width="22.44140625" style="1" customWidth="1"/>
    <col min="1807" max="1807" width="21.33203125" style="1" customWidth="1"/>
    <col min="1808" max="1808" width="16" style="1" bestFit="1" customWidth="1"/>
    <col min="1809" max="1809" width="49" style="1" customWidth="1"/>
    <col min="1810" max="2053" width="11.5546875" style="1"/>
    <col min="2054" max="2054" width="1.6640625" style="1" customWidth="1"/>
    <col min="2055" max="2056" width="28.6640625" style="1" customWidth="1"/>
    <col min="2057" max="2057" width="22.88671875" style="1" bestFit="1" customWidth="1"/>
    <col min="2058" max="2059" width="40.109375" style="1" customWidth="1"/>
    <col min="2060" max="2060" width="27.33203125" style="1" customWidth="1"/>
    <col min="2061" max="2061" width="20.6640625" style="1" customWidth="1"/>
    <col min="2062" max="2062" width="22.44140625" style="1" customWidth="1"/>
    <col min="2063" max="2063" width="21.33203125" style="1" customWidth="1"/>
    <col min="2064" max="2064" width="16" style="1" bestFit="1" customWidth="1"/>
    <col min="2065" max="2065" width="49" style="1" customWidth="1"/>
    <col min="2066" max="2309" width="11.5546875" style="1"/>
    <col min="2310" max="2310" width="1.6640625" style="1" customWidth="1"/>
    <col min="2311" max="2312" width="28.6640625" style="1" customWidth="1"/>
    <col min="2313" max="2313" width="22.88671875" style="1" bestFit="1" customWidth="1"/>
    <col min="2314" max="2315" width="40.109375" style="1" customWidth="1"/>
    <col min="2316" max="2316" width="27.33203125" style="1" customWidth="1"/>
    <col min="2317" max="2317" width="20.6640625" style="1" customWidth="1"/>
    <col min="2318" max="2318" width="22.44140625" style="1" customWidth="1"/>
    <col min="2319" max="2319" width="21.33203125" style="1" customWidth="1"/>
    <col min="2320" max="2320" width="16" style="1" bestFit="1" customWidth="1"/>
    <col min="2321" max="2321" width="49" style="1" customWidth="1"/>
    <col min="2322" max="2565" width="11.5546875" style="1"/>
    <col min="2566" max="2566" width="1.6640625" style="1" customWidth="1"/>
    <col min="2567" max="2568" width="28.6640625" style="1" customWidth="1"/>
    <col min="2569" max="2569" width="22.88671875" style="1" bestFit="1" customWidth="1"/>
    <col min="2570" max="2571" width="40.109375" style="1" customWidth="1"/>
    <col min="2572" max="2572" width="27.33203125" style="1" customWidth="1"/>
    <col min="2573" max="2573" width="20.6640625" style="1" customWidth="1"/>
    <col min="2574" max="2574" width="22.44140625" style="1" customWidth="1"/>
    <col min="2575" max="2575" width="21.33203125" style="1" customWidth="1"/>
    <col min="2576" max="2576" width="16" style="1" bestFit="1" customWidth="1"/>
    <col min="2577" max="2577" width="49" style="1" customWidth="1"/>
    <col min="2578" max="2821" width="11.5546875" style="1"/>
    <col min="2822" max="2822" width="1.6640625" style="1" customWidth="1"/>
    <col min="2823" max="2824" width="28.6640625" style="1" customWidth="1"/>
    <col min="2825" max="2825" width="22.88671875" style="1" bestFit="1" customWidth="1"/>
    <col min="2826" max="2827" width="40.109375" style="1" customWidth="1"/>
    <col min="2828" max="2828" width="27.33203125" style="1" customWidth="1"/>
    <col min="2829" max="2829" width="20.6640625" style="1" customWidth="1"/>
    <col min="2830" max="2830" width="22.44140625" style="1" customWidth="1"/>
    <col min="2831" max="2831" width="21.33203125" style="1" customWidth="1"/>
    <col min="2832" max="2832" width="16" style="1" bestFit="1" customWidth="1"/>
    <col min="2833" max="2833" width="49" style="1" customWidth="1"/>
    <col min="2834" max="3077" width="11.5546875" style="1"/>
    <col min="3078" max="3078" width="1.6640625" style="1" customWidth="1"/>
    <col min="3079" max="3080" width="28.6640625" style="1" customWidth="1"/>
    <col min="3081" max="3081" width="22.88671875" style="1" bestFit="1" customWidth="1"/>
    <col min="3082" max="3083" width="40.109375" style="1" customWidth="1"/>
    <col min="3084" max="3084" width="27.33203125" style="1" customWidth="1"/>
    <col min="3085" max="3085" width="20.6640625" style="1" customWidth="1"/>
    <col min="3086" max="3086" width="22.44140625" style="1" customWidth="1"/>
    <col min="3087" max="3087" width="21.33203125" style="1" customWidth="1"/>
    <col min="3088" max="3088" width="16" style="1" bestFit="1" customWidth="1"/>
    <col min="3089" max="3089" width="49" style="1" customWidth="1"/>
    <col min="3090" max="3333" width="11.5546875" style="1"/>
    <col min="3334" max="3334" width="1.6640625" style="1" customWidth="1"/>
    <col min="3335" max="3336" width="28.6640625" style="1" customWidth="1"/>
    <col min="3337" max="3337" width="22.88671875" style="1" bestFit="1" customWidth="1"/>
    <col min="3338" max="3339" width="40.109375" style="1" customWidth="1"/>
    <col min="3340" max="3340" width="27.33203125" style="1" customWidth="1"/>
    <col min="3341" max="3341" width="20.6640625" style="1" customWidth="1"/>
    <col min="3342" max="3342" width="22.44140625" style="1" customWidth="1"/>
    <col min="3343" max="3343" width="21.33203125" style="1" customWidth="1"/>
    <col min="3344" max="3344" width="16" style="1" bestFit="1" customWidth="1"/>
    <col min="3345" max="3345" width="49" style="1" customWidth="1"/>
    <col min="3346" max="3589" width="11.5546875" style="1"/>
    <col min="3590" max="3590" width="1.6640625" style="1" customWidth="1"/>
    <col min="3591" max="3592" width="28.6640625" style="1" customWidth="1"/>
    <col min="3593" max="3593" width="22.88671875" style="1" bestFit="1" customWidth="1"/>
    <col min="3594" max="3595" width="40.109375" style="1" customWidth="1"/>
    <col min="3596" max="3596" width="27.33203125" style="1" customWidth="1"/>
    <col min="3597" max="3597" width="20.6640625" style="1" customWidth="1"/>
    <col min="3598" max="3598" width="22.44140625" style="1" customWidth="1"/>
    <col min="3599" max="3599" width="21.33203125" style="1" customWidth="1"/>
    <col min="3600" max="3600" width="16" style="1" bestFit="1" customWidth="1"/>
    <col min="3601" max="3601" width="49" style="1" customWidth="1"/>
    <col min="3602" max="3845" width="11.5546875" style="1"/>
    <col min="3846" max="3846" width="1.6640625" style="1" customWidth="1"/>
    <col min="3847" max="3848" width="28.6640625" style="1" customWidth="1"/>
    <col min="3849" max="3849" width="22.88671875" style="1" bestFit="1" customWidth="1"/>
    <col min="3850" max="3851" width="40.109375" style="1" customWidth="1"/>
    <col min="3852" max="3852" width="27.33203125" style="1" customWidth="1"/>
    <col min="3853" max="3853" width="20.6640625" style="1" customWidth="1"/>
    <col min="3854" max="3854" width="22.44140625" style="1" customWidth="1"/>
    <col min="3855" max="3855" width="21.33203125" style="1" customWidth="1"/>
    <col min="3856" max="3856" width="16" style="1" bestFit="1" customWidth="1"/>
    <col min="3857" max="3857" width="49" style="1" customWidth="1"/>
    <col min="3858" max="4101" width="11.5546875" style="1"/>
    <col min="4102" max="4102" width="1.6640625" style="1" customWidth="1"/>
    <col min="4103" max="4104" width="28.6640625" style="1" customWidth="1"/>
    <col min="4105" max="4105" width="22.88671875" style="1" bestFit="1" customWidth="1"/>
    <col min="4106" max="4107" width="40.109375" style="1" customWidth="1"/>
    <col min="4108" max="4108" width="27.33203125" style="1" customWidth="1"/>
    <col min="4109" max="4109" width="20.6640625" style="1" customWidth="1"/>
    <col min="4110" max="4110" width="22.44140625" style="1" customWidth="1"/>
    <col min="4111" max="4111" width="21.33203125" style="1" customWidth="1"/>
    <col min="4112" max="4112" width="16" style="1" bestFit="1" customWidth="1"/>
    <col min="4113" max="4113" width="49" style="1" customWidth="1"/>
    <col min="4114" max="4357" width="11.5546875" style="1"/>
    <col min="4358" max="4358" width="1.6640625" style="1" customWidth="1"/>
    <col min="4359" max="4360" width="28.6640625" style="1" customWidth="1"/>
    <col min="4361" max="4361" width="22.88671875" style="1" bestFit="1" customWidth="1"/>
    <col min="4362" max="4363" width="40.109375" style="1" customWidth="1"/>
    <col min="4364" max="4364" width="27.33203125" style="1" customWidth="1"/>
    <col min="4365" max="4365" width="20.6640625" style="1" customWidth="1"/>
    <col min="4366" max="4366" width="22.44140625" style="1" customWidth="1"/>
    <col min="4367" max="4367" width="21.33203125" style="1" customWidth="1"/>
    <col min="4368" max="4368" width="16" style="1" bestFit="1" customWidth="1"/>
    <col min="4369" max="4369" width="49" style="1" customWidth="1"/>
    <col min="4370" max="4613" width="11.5546875" style="1"/>
    <col min="4614" max="4614" width="1.6640625" style="1" customWidth="1"/>
    <col min="4615" max="4616" width="28.6640625" style="1" customWidth="1"/>
    <col min="4617" max="4617" width="22.88671875" style="1" bestFit="1" customWidth="1"/>
    <col min="4618" max="4619" width="40.109375" style="1" customWidth="1"/>
    <col min="4620" max="4620" width="27.33203125" style="1" customWidth="1"/>
    <col min="4621" max="4621" width="20.6640625" style="1" customWidth="1"/>
    <col min="4622" max="4622" width="22.44140625" style="1" customWidth="1"/>
    <col min="4623" max="4623" width="21.33203125" style="1" customWidth="1"/>
    <col min="4624" max="4624" width="16" style="1" bestFit="1" customWidth="1"/>
    <col min="4625" max="4625" width="49" style="1" customWidth="1"/>
    <col min="4626" max="4869" width="11.5546875" style="1"/>
    <col min="4870" max="4870" width="1.6640625" style="1" customWidth="1"/>
    <col min="4871" max="4872" width="28.6640625" style="1" customWidth="1"/>
    <col min="4873" max="4873" width="22.88671875" style="1" bestFit="1" customWidth="1"/>
    <col min="4874" max="4875" width="40.109375" style="1" customWidth="1"/>
    <col min="4876" max="4876" width="27.33203125" style="1" customWidth="1"/>
    <col min="4877" max="4877" width="20.6640625" style="1" customWidth="1"/>
    <col min="4878" max="4878" width="22.44140625" style="1" customWidth="1"/>
    <col min="4879" max="4879" width="21.33203125" style="1" customWidth="1"/>
    <col min="4880" max="4880" width="16" style="1" bestFit="1" customWidth="1"/>
    <col min="4881" max="4881" width="49" style="1" customWidth="1"/>
    <col min="4882" max="5125" width="11.5546875" style="1"/>
    <col min="5126" max="5126" width="1.6640625" style="1" customWidth="1"/>
    <col min="5127" max="5128" width="28.6640625" style="1" customWidth="1"/>
    <col min="5129" max="5129" width="22.88671875" style="1" bestFit="1" customWidth="1"/>
    <col min="5130" max="5131" width="40.109375" style="1" customWidth="1"/>
    <col min="5132" max="5132" width="27.33203125" style="1" customWidth="1"/>
    <col min="5133" max="5133" width="20.6640625" style="1" customWidth="1"/>
    <col min="5134" max="5134" width="22.44140625" style="1" customWidth="1"/>
    <col min="5135" max="5135" width="21.33203125" style="1" customWidth="1"/>
    <col min="5136" max="5136" width="16" style="1" bestFit="1" customWidth="1"/>
    <col min="5137" max="5137" width="49" style="1" customWidth="1"/>
    <col min="5138" max="5381" width="11.5546875" style="1"/>
    <col min="5382" max="5382" width="1.6640625" style="1" customWidth="1"/>
    <col min="5383" max="5384" width="28.6640625" style="1" customWidth="1"/>
    <col min="5385" max="5385" width="22.88671875" style="1" bestFit="1" customWidth="1"/>
    <col min="5386" max="5387" width="40.109375" style="1" customWidth="1"/>
    <col min="5388" max="5388" width="27.33203125" style="1" customWidth="1"/>
    <col min="5389" max="5389" width="20.6640625" style="1" customWidth="1"/>
    <col min="5390" max="5390" width="22.44140625" style="1" customWidth="1"/>
    <col min="5391" max="5391" width="21.33203125" style="1" customWidth="1"/>
    <col min="5392" max="5392" width="16" style="1" bestFit="1" customWidth="1"/>
    <col min="5393" max="5393" width="49" style="1" customWidth="1"/>
    <col min="5394" max="5637" width="11.5546875" style="1"/>
    <col min="5638" max="5638" width="1.6640625" style="1" customWidth="1"/>
    <col min="5639" max="5640" width="28.6640625" style="1" customWidth="1"/>
    <col min="5641" max="5641" width="22.88671875" style="1" bestFit="1" customWidth="1"/>
    <col min="5642" max="5643" width="40.109375" style="1" customWidth="1"/>
    <col min="5644" max="5644" width="27.33203125" style="1" customWidth="1"/>
    <col min="5645" max="5645" width="20.6640625" style="1" customWidth="1"/>
    <col min="5646" max="5646" width="22.44140625" style="1" customWidth="1"/>
    <col min="5647" max="5647" width="21.33203125" style="1" customWidth="1"/>
    <col min="5648" max="5648" width="16" style="1" bestFit="1" customWidth="1"/>
    <col min="5649" max="5649" width="49" style="1" customWidth="1"/>
    <col min="5650" max="5893" width="11.5546875" style="1"/>
    <col min="5894" max="5894" width="1.6640625" style="1" customWidth="1"/>
    <col min="5895" max="5896" width="28.6640625" style="1" customWidth="1"/>
    <col min="5897" max="5897" width="22.88671875" style="1" bestFit="1" customWidth="1"/>
    <col min="5898" max="5899" width="40.109375" style="1" customWidth="1"/>
    <col min="5900" max="5900" width="27.33203125" style="1" customWidth="1"/>
    <col min="5901" max="5901" width="20.6640625" style="1" customWidth="1"/>
    <col min="5902" max="5902" width="22.44140625" style="1" customWidth="1"/>
    <col min="5903" max="5903" width="21.33203125" style="1" customWidth="1"/>
    <col min="5904" max="5904" width="16" style="1" bestFit="1" customWidth="1"/>
    <col min="5905" max="5905" width="49" style="1" customWidth="1"/>
    <col min="5906" max="6149" width="11.5546875" style="1"/>
    <col min="6150" max="6150" width="1.6640625" style="1" customWidth="1"/>
    <col min="6151" max="6152" width="28.6640625" style="1" customWidth="1"/>
    <col min="6153" max="6153" width="22.88671875" style="1" bestFit="1" customWidth="1"/>
    <col min="6154" max="6155" width="40.109375" style="1" customWidth="1"/>
    <col min="6156" max="6156" width="27.33203125" style="1" customWidth="1"/>
    <col min="6157" max="6157" width="20.6640625" style="1" customWidth="1"/>
    <col min="6158" max="6158" width="22.44140625" style="1" customWidth="1"/>
    <col min="6159" max="6159" width="21.33203125" style="1" customWidth="1"/>
    <col min="6160" max="6160" width="16" style="1" bestFit="1" customWidth="1"/>
    <col min="6161" max="6161" width="49" style="1" customWidth="1"/>
    <col min="6162" max="6405" width="11.5546875" style="1"/>
    <col min="6406" max="6406" width="1.6640625" style="1" customWidth="1"/>
    <col min="6407" max="6408" width="28.6640625" style="1" customWidth="1"/>
    <col min="6409" max="6409" width="22.88671875" style="1" bestFit="1" customWidth="1"/>
    <col min="6410" max="6411" width="40.109375" style="1" customWidth="1"/>
    <col min="6412" max="6412" width="27.33203125" style="1" customWidth="1"/>
    <col min="6413" max="6413" width="20.6640625" style="1" customWidth="1"/>
    <col min="6414" max="6414" width="22.44140625" style="1" customWidth="1"/>
    <col min="6415" max="6415" width="21.33203125" style="1" customWidth="1"/>
    <col min="6416" max="6416" width="16" style="1" bestFit="1" customWidth="1"/>
    <col min="6417" max="6417" width="49" style="1" customWidth="1"/>
    <col min="6418" max="6661" width="11.5546875" style="1"/>
    <col min="6662" max="6662" width="1.6640625" style="1" customWidth="1"/>
    <col min="6663" max="6664" width="28.6640625" style="1" customWidth="1"/>
    <col min="6665" max="6665" width="22.88671875" style="1" bestFit="1" customWidth="1"/>
    <col min="6666" max="6667" width="40.109375" style="1" customWidth="1"/>
    <col min="6668" max="6668" width="27.33203125" style="1" customWidth="1"/>
    <col min="6669" max="6669" width="20.6640625" style="1" customWidth="1"/>
    <col min="6670" max="6670" width="22.44140625" style="1" customWidth="1"/>
    <col min="6671" max="6671" width="21.33203125" style="1" customWidth="1"/>
    <col min="6672" max="6672" width="16" style="1" bestFit="1" customWidth="1"/>
    <col min="6673" max="6673" width="49" style="1" customWidth="1"/>
    <col min="6674" max="6917" width="11.5546875" style="1"/>
    <col min="6918" max="6918" width="1.6640625" style="1" customWidth="1"/>
    <col min="6919" max="6920" width="28.6640625" style="1" customWidth="1"/>
    <col min="6921" max="6921" width="22.88671875" style="1" bestFit="1" customWidth="1"/>
    <col min="6922" max="6923" width="40.109375" style="1" customWidth="1"/>
    <col min="6924" max="6924" width="27.33203125" style="1" customWidth="1"/>
    <col min="6925" max="6925" width="20.6640625" style="1" customWidth="1"/>
    <col min="6926" max="6926" width="22.44140625" style="1" customWidth="1"/>
    <col min="6927" max="6927" width="21.33203125" style="1" customWidth="1"/>
    <col min="6928" max="6928" width="16" style="1" bestFit="1" customWidth="1"/>
    <col min="6929" max="6929" width="49" style="1" customWidth="1"/>
    <col min="6930" max="7173" width="11.5546875" style="1"/>
    <col min="7174" max="7174" width="1.6640625" style="1" customWidth="1"/>
    <col min="7175" max="7176" width="28.6640625" style="1" customWidth="1"/>
    <col min="7177" max="7177" width="22.88671875" style="1" bestFit="1" customWidth="1"/>
    <col min="7178" max="7179" width="40.109375" style="1" customWidth="1"/>
    <col min="7180" max="7180" width="27.33203125" style="1" customWidth="1"/>
    <col min="7181" max="7181" width="20.6640625" style="1" customWidth="1"/>
    <col min="7182" max="7182" width="22.44140625" style="1" customWidth="1"/>
    <col min="7183" max="7183" width="21.33203125" style="1" customWidth="1"/>
    <col min="7184" max="7184" width="16" style="1" bestFit="1" customWidth="1"/>
    <col min="7185" max="7185" width="49" style="1" customWidth="1"/>
    <col min="7186" max="7429" width="11.5546875" style="1"/>
    <col min="7430" max="7430" width="1.6640625" style="1" customWidth="1"/>
    <col min="7431" max="7432" width="28.6640625" style="1" customWidth="1"/>
    <col min="7433" max="7433" width="22.88671875" style="1" bestFit="1" customWidth="1"/>
    <col min="7434" max="7435" width="40.109375" style="1" customWidth="1"/>
    <col min="7436" max="7436" width="27.33203125" style="1" customWidth="1"/>
    <col min="7437" max="7437" width="20.6640625" style="1" customWidth="1"/>
    <col min="7438" max="7438" width="22.44140625" style="1" customWidth="1"/>
    <col min="7439" max="7439" width="21.33203125" style="1" customWidth="1"/>
    <col min="7440" max="7440" width="16" style="1" bestFit="1" customWidth="1"/>
    <col min="7441" max="7441" width="49" style="1" customWidth="1"/>
    <col min="7442" max="7685" width="11.5546875" style="1"/>
    <col min="7686" max="7686" width="1.6640625" style="1" customWidth="1"/>
    <col min="7687" max="7688" width="28.6640625" style="1" customWidth="1"/>
    <col min="7689" max="7689" width="22.88671875" style="1" bestFit="1" customWidth="1"/>
    <col min="7690" max="7691" width="40.109375" style="1" customWidth="1"/>
    <col min="7692" max="7692" width="27.33203125" style="1" customWidth="1"/>
    <col min="7693" max="7693" width="20.6640625" style="1" customWidth="1"/>
    <col min="7694" max="7694" width="22.44140625" style="1" customWidth="1"/>
    <col min="7695" max="7695" width="21.33203125" style="1" customWidth="1"/>
    <col min="7696" max="7696" width="16" style="1" bestFit="1" customWidth="1"/>
    <col min="7697" max="7697" width="49" style="1" customWidth="1"/>
    <col min="7698" max="7941" width="11.5546875" style="1"/>
    <col min="7942" max="7942" width="1.6640625" style="1" customWidth="1"/>
    <col min="7943" max="7944" width="28.6640625" style="1" customWidth="1"/>
    <col min="7945" max="7945" width="22.88671875" style="1" bestFit="1" customWidth="1"/>
    <col min="7946" max="7947" width="40.109375" style="1" customWidth="1"/>
    <col min="7948" max="7948" width="27.33203125" style="1" customWidth="1"/>
    <col min="7949" max="7949" width="20.6640625" style="1" customWidth="1"/>
    <col min="7950" max="7950" width="22.44140625" style="1" customWidth="1"/>
    <col min="7951" max="7951" width="21.33203125" style="1" customWidth="1"/>
    <col min="7952" max="7952" width="16" style="1" bestFit="1" customWidth="1"/>
    <col min="7953" max="7953" width="49" style="1" customWidth="1"/>
    <col min="7954" max="8197" width="11.5546875" style="1"/>
    <col min="8198" max="8198" width="1.6640625" style="1" customWidth="1"/>
    <col min="8199" max="8200" width="28.6640625" style="1" customWidth="1"/>
    <col min="8201" max="8201" width="22.88671875" style="1" bestFit="1" customWidth="1"/>
    <col min="8202" max="8203" width="40.109375" style="1" customWidth="1"/>
    <col min="8204" max="8204" width="27.33203125" style="1" customWidth="1"/>
    <col min="8205" max="8205" width="20.6640625" style="1" customWidth="1"/>
    <col min="8206" max="8206" width="22.44140625" style="1" customWidth="1"/>
    <col min="8207" max="8207" width="21.33203125" style="1" customWidth="1"/>
    <col min="8208" max="8208" width="16" style="1" bestFit="1" customWidth="1"/>
    <col min="8209" max="8209" width="49" style="1" customWidth="1"/>
    <col min="8210" max="8453" width="11.5546875" style="1"/>
    <col min="8454" max="8454" width="1.6640625" style="1" customWidth="1"/>
    <col min="8455" max="8456" width="28.6640625" style="1" customWidth="1"/>
    <col min="8457" max="8457" width="22.88671875" style="1" bestFit="1" customWidth="1"/>
    <col min="8458" max="8459" width="40.109375" style="1" customWidth="1"/>
    <col min="8460" max="8460" width="27.33203125" style="1" customWidth="1"/>
    <col min="8461" max="8461" width="20.6640625" style="1" customWidth="1"/>
    <col min="8462" max="8462" width="22.44140625" style="1" customWidth="1"/>
    <col min="8463" max="8463" width="21.33203125" style="1" customWidth="1"/>
    <col min="8464" max="8464" width="16" style="1" bestFit="1" customWidth="1"/>
    <col min="8465" max="8465" width="49" style="1" customWidth="1"/>
    <col min="8466" max="8709" width="11.5546875" style="1"/>
    <col min="8710" max="8710" width="1.6640625" style="1" customWidth="1"/>
    <col min="8711" max="8712" width="28.6640625" style="1" customWidth="1"/>
    <col min="8713" max="8713" width="22.88671875" style="1" bestFit="1" customWidth="1"/>
    <col min="8714" max="8715" width="40.109375" style="1" customWidth="1"/>
    <col min="8716" max="8716" width="27.33203125" style="1" customWidth="1"/>
    <col min="8717" max="8717" width="20.6640625" style="1" customWidth="1"/>
    <col min="8718" max="8718" width="22.44140625" style="1" customWidth="1"/>
    <col min="8719" max="8719" width="21.33203125" style="1" customWidth="1"/>
    <col min="8720" max="8720" width="16" style="1" bestFit="1" customWidth="1"/>
    <col min="8721" max="8721" width="49" style="1" customWidth="1"/>
    <col min="8722" max="8965" width="11.5546875" style="1"/>
    <col min="8966" max="8966" width="1.6640625" style="1" customWidth="1"/>
    <col min="8967" max="8968" width="28.6640625" style="1" customWidth="1"/>
    <col min="8969" max="8969" width="22.88671875" style="1" bestFit="1" customWidth="1"/>
    <col min="8970" max="8971" width="40.109375" style="1" customWidth="1"/>
    <col min="8972" max="8972" width="27.33203125" style="1" customWidth="1"/>
    <col min="8973" max="8973" width="20.6640625" style="1" customWidth="1"/>
    <col min="8974" max="8974" width="22.44140625" style="1" customWidth="1"/>
    <col min="8975" max="8975" width="21.33203125" style="1" customWidth="1"/>
    <col min="8976" max="8976" width="16" style="1" bestFit="1" customWidth="1"/>
    <col min="8977" max="8977" width="49" style="1" customWidth="1"/>
    <col min="8978" max="9221" width="11.5546875" style="1"/>
    <col min="9222" max="9222" width="1.6640625" style="1" customWidth="1"/>
    <col min="9223" max="9224" width="28.6640625" style="1" customWidth="1"/>
    <col min="9225" max="9225" width="22.88671875" style="1" bestFit="1" customWidth="1"/>
    <col min="9226" max="9227" width="40.109375" style="1" customWidth="1"/>
    <col min="9228" max="9228" width="27.33203125" style="1" customWidth="1"/>
    <col min="9229" max="9229" width="20.6640625" style="1" customWidth="1"/>
    <col min="9230" max="9230" width="22.44140625" style="1" customWidth="1"/>
    <col min="9231" max="9231" width="21.33203125" style="1" customWidth="1"/>
    <col min="9232" max="9232" width="16" style="1" bestFit="1" customWidth="1"/>
    <col min="9233" max="9233" width="49" style="1" customWidth="1"/>
    <col min="9234" max="9477" width="11.5546875" style="1"/>
    <col min="9478" max="9478" width="1.6640625" style="1" customWidth="1"/>
    <col min="9479" max="9480" width="28.6640625" style="1" customWidth="1"/>
    <col min="9481" max="9481" width="22.88671875" style="1" bestFit="1" customWidth="1"/>
    <col min="9482" max="9483" width="40.109375" style="1" customWidth="1"/>
    <col min="9484" max="9484" width="27.33203125" style="1" customWidth="1"/>
    <col min="9485" max="9485" width="20.6640625" style="1" customWidth="1"/>
    <col min="9486" max="9486" width="22.44140625" style="1" customWidth="1"/>
    <col min="9487" max="9487" width="21.33203125" style="1" customWidth="1"/>
    <col min="9488" max="9488" width="16" style="1" bestFit="1" customWidth="1"/>
    <col min="9489" max="9489" width="49" style="1" customWidth="1"/>
    <col min="9490" max="9733" width="11.5546875" style="1"/>
    <col min="9734" max="9734" width="1.6640625" style="1" customWidth="1"/>
    <col min="9735" max="9736" width="28.6640625" style="1" customWidth="1"/>
    <col min="9737" max="9737" width="22.88671875" style="1" bestFit="1" customWidth="1"/>
    <col min="9738" max="9739" width="40.109375" style="1" customWidth="1"/>
    <col min="9740" max="9740" width="27.33203125" style="1" customWidth="1"/>
    <col min="9741" max="9741" width="20.6640625" style="1" customWidth="1"/>
    <col min="9742" max="9742" width="22.44140625" style="1" customWidth="1"/>
    <col min="9743" max="9743" width="21.33203125" style="1" customWidth="1"/>
    <col min="9744" max="9744" width="16" style="1" bestFit="1" customWidth="1"/>
    <col min="9745" max="9745" width="49" style="1" customWidth="1"/>
    <col min="9746" max="9989" width="11.5546875" style="1"/>
    <col min="9990" max="9990" width="1.6640625" style="1" customWidth="1"/>
    <col min="9991" max="9992" width="28.6640625" style="1" customWidth="1"/>
    <col min="9993" max="9993" width="22.88671875" style="1" bestFit="1" customWidth="1"/>
    <col min="9994" max="9995" width="40.109375" style="1" customWidth="1"/>
    <col min="9996" max="9996" width="27.33203125" style="1" customWidth="1"/>
    <col min="9997" max="9997" width="20.6640625" style="1" customWidth="1"/>
    <col min="9998" max="9998" width="22.44140625" style="1" customWidth="1"/>
    <col min="9999" max="9999" width="21.33203125" style="1" customWidth="1"/>
    <col min="10000" max="10000" width="16" style="1" bestFit="1" customWidth="1"/>
    <col min="10001" max="10001" width="49" style="1" customWidth="1"/>
    <col min="10002" max="10245" width="11.5546875" style="1"/>
    <col min="10246" max="10246" width="1.6640625" style="1" customWidth="1"/>
    <col min="10247" max="10248" width="28.6640625" style="1" customWidth="1"/>
    <col min="10249" max="10249" width="22.88671875" style="1" bestFit="1" customWidth="1"/>
    <col min="10250" max="10251" width="40.109375" style="1" customWidth="1"/>
    <col min="10252" max="10252" width="27.33203125" style="1" customWidth="1"/>
    <col min="10253" max="10253" width="20.6640625" style="1" customWidth="1"/>
    <col min="10254" max="10254" width="22.44140625" style="1" customWidth="1"/>
    <col min="10255" max="10255" width="21.33203125" style="1" customWidth="1"/>
    <col min="10256" max="10256" width="16" style="1" bestFit="1" customWidth="1"/>
    <col min="10257" max="10257" width="49" style="1" customWidth="1"/>
    <col min="10258" max="10501" width="11.5546875" style="1"/>
    <col min="10502" max="10502" width="1.6640625" style="1" customWidth="1"/>
    <col min="10503" max="10504" width="28.6640625" style="1" customWidth="1"/>
    <col min="10505" max="10505" width="22.88671875" style="1" bestFit="1" customWidth="1"/>
    <col min="10506" max="10507" width="40.109375" style="1" customWidth="1"/>
    <col min="10508" max="10508" width="27.33203125" style="1" customWidth="1"/>
    <col min="10509" max="10509" width="20.6640625" style="1" customWidth="1"/>
    <col min="10510" max="10510" width="22.44140625" style="1" customWidth="1"/>
    <col min="10511" max="10511" width="21.33203125" style="1" customWidth="1"/>
    <col min="10512" max="10512" width="16" style="1" bestFit="1" customWidth="1"/>
    <col min="10513" max="10513" width="49" style="1" customWidth="1"/>
    <col min="10514" max="10757" width="11.5546875" style="1"/>
    <col min="10758" max="10758" width="1.6640625" style="1" customWidth="1"/>
    <col min="10759" max="10760" width="28.6640625" style="1" customWidth="1"/>
    <col min="10761" max="10761" width="22.88671875" style="1" bestFit="1" customWidth="1"/>
    <col min="10762" max="10763" width="40.109375" style="1" customWidth="1"/>
    <col min="10764" max="10764" width="27.33203125" style="1" customWidth="1"/>
    <col min="10765" max="10765" width="20.6640625" style="1" customWidth="1"/>
    <col min="10766" max="10766" width="22.44140625" style="1" customWidth="1"/>
    <col min="10767" max="10767" width="21.33203125" style="1" customWidth="1"/>
    <col min="10768" max="10768" width="16" style="1" bestFit="1" customWidth="1"/>
    <col min="10769" max="10769" width="49" style="1" customWidth="1"/>
    <col min="10770" max="11013" width="11.5546875" style="1"/>
    <col min="11014" max="11014" width="1.6640625" style="1" customWidth="1"/>
    <col min="11015" max="11016" width="28.6640625" style="1" customWidth="1"/>
    <col min="11017" max="11017" width="22.88671875" style="1" bestFit="1" customWidth="1"/>
    <col min="11018" max="11019" width="40.109375" style="1" customWidth="1"/>
    <col min="11020" max="11020" width="27.33203125" style="1" customWidth="1"/>
    <col min="11021" max="11021" width="20.6640625" style="1" customWidth="1"/>
    <col min="11022" max="11022" width="22.44140625" style="1" customWidth="1"/>
    <col min="11023" max="11023" width="21.33203125" style="1" customWidth="1"/>
    <col min="11024" max="11024" width="16" style="1" bestFit="1" customWidth="1"/>
    <col min="11025" max="11025" width="49" style="1" customWidth="1"/>
    <col min="11026" max="11269" width="11.5546875" style="1"/>
    <col min="11270" max="11270" width="1.6640625" style="1" customWidth="1"/>
    <col min="11271" max="11272" width="28.6640625" style="1" customWidth="1"/>
    <col min="11273" max="11273" width="22.88671875" style="1" bestFit="1" customWidth="1"/>
    <col min="11274" max="11275" width="40.109375" style="1" customWidth="1"/>
    <col min="11276" max="11276" width="27.33203125" style="1" customWidth="1"/>
    <col min="11277" max="11277" width="20.6640625" style="1" customWidth="1"/>
    <col min="11278" max="11278" width="22.44140625" style="1" customWidth="1"/>
    <col min="11279" max="11279" width="21.33203125" style="1" customWidth="1"/>
    <col min="11280" max="11280" width="16" style="1" bestFit="1" customWidth="1"/>
    <col min="11281" max="11281" width="49" style="1" customWidth="1"/>
    <col min="11282" max="11525" width="11.5546875" style="1"/>
    <col min="11526" max="11526" width="1.6640625" style="1" customWidth="1"/>
    <col min="11527" max="11528" width="28.6640625" style="1" customWidth="1"/>
    <col min="11529" max="11529" width="22.88671875" style="1" bestFit="1" customWidth="1"/>
    <col min="11530" max="11531" width="40.109375" style="1" customWidth="1"/>
    <col min="11532" max="11532" width="27.33203125" style="1" customWidth="1"/>
    <col min="11533" max="11533" width="20.6640625" style="1" customWidth="1"/>
    <col min="11534" max="11534" width="22.44140625" style="1" customWidth="1"/>
    <col min="11535" max="11535" width="21.33203125" style="1" customWidth="1"/>
    <col min="11536" max="11536" width="16" style="1" bestFit="1" customWidth="1"/>
    <col min="11537" max="11537" width="49" style="1" customWidth="1"/>
    <col min="11538" max="11781" width="11.5546875" style="1"/>
    <col min="11782" max="11782" width="1.6640625" style="1" customWidth="1"/>
    <col min="11783" max="11784" width="28.6640625" style="1" customWidth="1"/>
    <col min="11785" max="11785" width="22.88671875" style="1" bestFit="1" customWidth="1"/>
    <col min="11786" max="11787" width="40.109375" style="1" customWidth="1"/>
    <col min="11788" max="11788" width="27.33203125" style="1" customWidth="1"/>
    <col min="11789" max="11789" width="20.6640625" style="1" customWidth="1"/>
    <col min="11790" max="11790" width="22.44140625" style="1" customWidth="1"/>
    <col min="11791" max="11791" width="21.33203125" style="1" customWidth="1"/>
    <col min="11792" max="11792" width="16" style="1" bestFit="1" customWidth="1"/>
    <col min="11793" max="11793" width="49" style="1" customWidth="1"/>
    <col min="11794" max="12037" width="11.5546875" style="1"/>
    <col min="12038" max="12038" width="1.6640625" style="1" customWidth="1"/>
    <col min="12039" max="12040" width="28.6640625" style="1" customWidth="1"/>
    <col min="12041" max="12041" width="22.88671875" style="1" bestFit="1" customWidth="1"/>
    <col min="12042" max="12043" width="40.109375" style="1" customWidth="1"/>
    <col min="12044" max="12044" width="27.33203125" style="1" customWidth="1"/>
    <col min="12045" max="12045" width="20.6640625" style="1" customWidth="1"/>
    <col min="12046" max="12046" width="22.44140625" style="1" customWidth="1"/>
    <col min="12047" max="12047" width="21.33203125" style="1" customWidth="1"/>
    <col min="12048" max="12048" width="16" style="1" bestFit="1" customWidth="1"/>
    <col min="12049" max="12049" width="49" style="1" customWidth="1"/>
    <col min="12050" max="12293" width="11.5546875" style="1"/>
    <col min="12294" max="12294" width="1.6640625" style="1" customWidth="1"/>
    <col min="12295" max="12296" width="28.6640625" style="1" customWidth="1"/>
    <col min="12297" max="12297" width="22.88671875" style="1" bestFit="1" customWidth="1"/>
    <col min="12298" max="12299" width="40.109375" style="1" customWidth="1"/>
    <col min="12300" max="12300" width="27.33203125" style="1" customWidth="1"/>
    <col min="12301" max="12301" width="20.6640625" style="1" customWidth="1"/>
    <col min="12302" max="12302" width="22.44140625" style="1" customWidth="1"/>
    <col min="12303" max="12303" width="21.33203125" style="1" customWidth="1"/>
    <col min="12304" max="12304" width="16" style="1" bestFit="1" customWidth="1"/>
    <col min="12305" max="12305" width="49" style="1" customWidth="1"/>
    <col min="12306" max="12549" width="11.5546875" style="1"/>
    <col min="12550" max="12550" width="1.6640625" style="1" customWidth="1"/>
    <col min="12551" max="12552" width="28.6640625" style="1" customWidth="1"/>
    <col min="12553" max="12553" width="22.88671875" style="1" bestFit="1" customWidth="1"/>
    <col min="12554" max="12555" width="40.109375" style="1" customWidth="1"/>
    <col min="12556" max="12556" width="27.33203125" style="1" customWidth="1"/>
    <col min="12557" max="12557" width="20.6640625" style="1" customWidth="1"/>
    <col min="12558" max="12558" width="22.44140625" style="1" customWidth="1"/>
    <col min="12559" max="12559" width="21.33203125" style="1" customWidth="1"/>
    <col min="12560" max="12560" width="16" style="1" bestFit="1" customWidth="1"/>
    <col min="12561" max="12561" width="49" style="1" customWidth="1"/>
    <col min="12562" max="12805" width="11.5546875" style="1"/>
    <col min="12806" max="12806" width="1.6640625" style="1" customWidth="1"/>
    <col min="12807" max="12808" width="28.6640625" style="1" customWidth="1"/>
    <col min="12809" max="12809" width="22.88671875" style="1" bestFit="1" customWidth="1"/>
    <col min="12810" max="12811" width="40.109375" style="1" customWidth="1"/>
    <col min="12812" max="12812" width="27.33203125" style="1" customWidth="1"/>
    <col min="12813" max="12813" width="20.6640625" style="1" customWidth="1"/>
    <col min="12814" max="12814" width="22.44140625" style="1" customWidth="1"/>
    <col min="12815" max="12815" width="21.33203125" style="1" customWidth="1"/>
    <col min="12816" max="12816" width="16" style="1" bestFit="1" customWidth="1"/>
    <col min="12817" max="12817" width="49" style="1" customWidth="1"/>
    <col min="12818" max="13061" width="11.5546875" style="1"/>
    <col min="13062" max="13062" width="1.6640625" style="1" customWidth="1"/>
    <col min="13063" max="13064" width="28.6640625" style="1" customWidth="1"/>
    <col min="13065" max="13065" width="22.88671875" style="1" bestFit="1" customWidth="1"/>
    <col min="13066" max="13067" width="40.109375" style="1" customWidth="1"/>
    <col min="13068" max="13068" width="27.33203125" style="1" customWidth="1"/>
    <col min="13069" max="13069" width="20.6640625" style="1" customWidth="1"/>
    <col min="13070" max="13070" width="22.44140625" style="1" customWidth="1"/>
    <col min="13071" max="13071" width="21.33203125" style="1" customWidth="1"/>
    <col min="13072" max="13072" width="16" style="1" bestFit="1" customWidth="1"/>
    <col min="13073" max="13073" width="49" style="1" customWidth="1"/>
    <col min="13074" max="13317" width="11.5546875" style="1"/>
    <col min="13318" max="13318" width="1.6640625" style="1" customWidth="1"/>
    <col min="13319" max="13320" width="28.6640625" style="1" customWidth="1"/>
    <col min="13321" max="13321" width="22.88671875" style="1" bestFit="1" customWidth="1"/>
    <col min="13322" max="13323" width="40.109375" style="1" customWidth="1"/>
    <col min="13324" max="13324" width="27.33203125" style="1" customWidth="1"/>
    <col min="13325" max="13325" width="20.6640625" style="1" customWidth="1"/>
    <col min="13326" max="13326" width="22.44140625" style="1" customWidth="1"/>
    <col min="13327" max="13327" width="21.33203125" style="1" customWidth="1"/>
    <col min="13328" max="13328" width="16" style="1" bestFit="1" customWidth="1"/>
    <col min="13329" max="13329" width="49" style="1" customWidth="1"/>
    <col min="13330" max="13573" width="11.5546875" style="1"/>
    <col min="13574" max="13574" width="1.6640625" style="1" customWidth="1"/>
    <col min="13575" max="13576" width="28.6640625" style="1" customWidth="1"/>
    <col min="13577" max="13577" width="22.88671875" style="1" bestFit="1" customWidth="1"/>
    <col min="13578" max="13579" width="40.109375" style="1" customWidth="1"/>
    <col min="13580" max="13580" width="27.33203125" style="1" customWidth="1"/>
    <col min="13581" max="13581" width="20.6640625" style="1" customWidth="1"/>
    <col min="13582" max="13582" width="22.44140625" style="1" customWidth="1"/>
    <col min="13583" max="13583" width="21.33203125" style="1" customWidth="1"/>
    <col min="13584" max="13584" width="16" style="1" bestFit="1" customWidth="1"/>
    <col min="13585" max="13585" width="49" style="1" customWidth="1"/>
    <col min="13586" max="13829" width="11.5546875" style="1"/>
    <col min="13830" max="13830" width="1.6640625" style="1" customWidth="1"/>
    <col min="13831" max="13832" width="28.6640625" style="1" customWidth="1"/>
    <col min="13833" max="13833" width="22.88671875" style="1" bestFit="1" customWidth="1"/>
    <col min="13834" max="13835" width="40.109375" style="1" customWidth="1"/>
    <col min="13836" max="13836" width="27.33203125" style="1" customWidth="1"/>
    <col min="13837" max="13837" width="20.6640625" style="1" customWidth="1"/>
    <col min="13838" max="13838" width="22.44140625" style="1" customWidth="1"/>
    <col min="13839" max="13839" width="21.33203125" style="1" customWidth="1"/>
    <col min="13840" max="13840" width="16" style="1" bestFit="1" customWidth="1"/>
    <col min="13841" max="13841" width="49" style="1" customWidth="1"/>
    <col min="13842" max="14085" width="11.5546875" style="1"/>
    <col min="14086" max="14086" width="1.6640625" style="1" customWidth="1"/>
    <col min="14087" max="14088" width="28.6640625" style="1" customWidth="1"/>
    <col min="14089" max="14089" width="22.88671875" style="1" bestFit="1" customWidth="1"/>
    <col min="14090" max="14091" width="40.109375" style="1" customWidth="1"/>
    <col min="14092" max="14092" width="27.33203125" style="1" customWidth="1"/>
    <col min="14093" max="14093" width="20.6640625" style="1" customWidth="1"/>
    <col min="14094" max="14094" width="22.44140625" style="1" customWidth="1"/>
    <col min="14095" max="14095" width="21.33203125" style="1" customWidth="1"/>
    <col min="14096" max="14096" width="16" style="1" bestFit="1" customWidth="1"/>
    <col min="14097" max="14097" width="49" style="1" customWidth="1"/>
    <col min="14098" max="14341" width="11.5546875" style="1"/>
    <col min="14342" max="14342" width="1.6640625" style="1" customWidth="1"/>
    <col min="14343" max="14344" width="28.6640625" style="1" customWidth="1"/>
    <col min="14345" max="14345" width="22.88671875" style="1" bestFit="1" customWidth="1"/>
    <col min="14346" max="14347" width="40.109375" style="1" customWidth="1"/>
    <col min="14348" max="14348" width="27.33203125" style="1" customWidth="1"/>
    <col min="14349" max="14349" width="20.6640625" style="1" customWidth="1"/>
    <col min="14350" max="14350" width="22.44140625" style="1" customWidth="1"/>
    <col min="14351" max="14351" width="21.33203125" style="1" customWidth="1"/>
    <col min="14352" max="14352" width="16" style="1" bestFit="1" customWidth="1"/>
    <col min="14353" max="14353" width="49" style="1" customWidth="1"/>
    <col min="14354" max="14597" width="11.5546875" style="1"/>
    <col min="14598" max="14598" width="1.6640625" style="1" customWidth="1"/>
    <col min="14599" max="14600" width="28.6640625" style="1" customWidth="1"/>
    <col min="14601" max="14601" width="22.88671875" style="1" bestFit="1" customWidth="1"/>
    <col min="14602" max="14603" width="40.109375" style="1" customWidth="1"/>
    <col min="14604" max="14604" width="27.33203125" style="1" customWidth="1"/>
    <col min="14605" max="14605" width="20.6640625" style="1" customWidth="1"/>
    <col min="14606" max="14606" width="22.44140625" style="1" customWidth="1"/>
    <col min="14607" max="14607" width="21.33203125" style="1" customWidth="1"/>
    <col min="14608" max="14608" width="16" style="1" bestFit="1" customWidth="1"/>
    <col min="14609" max="14609" width="49" style="1" customWidth="1"/>
    <col min="14610" max="14853" width="11.5546875" style="1"/>
    <col min="14854" max="14854" width="1.6640625" style="1" customWidth="1"/>
    <col min="14855" max="14856" width="28.6640625" style="1" customWidth="1"/>
    <col min="14857" max="14857" width="22.88671875" style="1" bestFit="1" customWidth="1"/>
    <col min="14858" max="14859" width="40.109375" style="1" customWidth="1"/>
    <col min="14860" max="14860" width="27.33203125" style="1" customWidth="1"/>
    <col min="14861" max="14861" width="20.6640625" style="1" customWidth="1"/>
    <col min="14862" max="14862" width="22.44140625" style="1" customWidth="1"/>
    <col min="14863" max="14863" width="21.33203125" style="1" customWidth="1"/>
    <col min="14864" max="14864" width="16" style="1" bestFit="1" customWidth="1"/>
    <col min="14865" max="14865" width="49" style="1" customWidth="1"/>
    <col min="14866" max="15109" width="11.5546875" style="1"/>
    <col min="15110" max="15110" width="1.6640625" style="1" customWidth="1"/>
    <col min="15111" max="15112" width="28.6640625" style="1" customWidth="1"/>
    <col min="15113" max="15113" width="22.88671875" style="1" bestFit="1" customWidth="1"/>
    <col min="15114" max="15115" width="40.109375" style="1" customWidth="1"/>
    <col min="15116" max="15116" width="27.33203125" style="1" customWidth="1"/>
    <col min="15117" max="15117" width="20.6640625" style="1" customWidth="1"/>
    <col min="15118" max="15118" width="22.44140625" style="1" customWidth="1"/>
    <col min="15119" max="15119" width="21.33203125" style="1" customWidth="1"/>
    <col min="15120" max="15120" width="16" style="1" bestFit="1" customWidth="1"/>
    <col min="15121" max="15121" width="49" style="1" customWidth="1"/>
    <col min="15122" max="15365" width="11.5546875" style="1"/>
    <col min="15366" max="15366" width="1.6640625" style="1" customWidth="1"/>
    <col min="15367" max="15368" width="28.6640625" style="1" customWidth="1"/>
    <col min="15369" max="15369" width="22.88671875" style="1" bestFit="1" customWidth="1"/>
    <col min="15370" max="15371" width="40.109375" style="1" customWidth="1"/>
    <col min="15372" max="15372" width="27.33203125" style="1" customWidth="1"/>
    <col min="15373" max="15373" width="20.6640625" style="1" customWidth="1"/>
    <col min="15374" max="15374" width="22.44140625" style="1" customWidth="1"/>
    <col min="15375" max="15375" width="21.33203125" style="1" customWidth="1"/>
    <col min="15376" max="15376" width="16" style="1" bestFit="1" customWidth="1"/>
    <col min="15377" max="15377" width="49" style="1" customWidth="1"/>
    <col min="15378" max="15621" width="11.5546875" style="1"/>
    <col min="15622" max="15622" width="1.6640625" style="1" customWidth="1"/>
    <col min="15623" max="15624" width="28.6640625" style="1" customWidth="1"/>
    <col min="15625" max="15625" width="22.88671875" style="1" bestFit="1" customWidth="1"/>
    <col min="15626" max="15627" width="40.109375" style="1" customWidth="1"/>
    <col min="15628" max="15628" width="27.33203125" style="1" customWidth="1"/>
    <col min="15629" max="15629" width="20.6640625" style="1" customWidth="1"/>
    <col min="15630" max="15630" width="22.44140625" style="1" customWidth="1"/>
    <col min="15631" max="15631" width="21.33203125" style="1" customWidth="1"/>
    <col min="15632" max="15632" width="16" style="1" bestFit="1" customWidth="1"/>
    <col min="15633" max="15633" width="49" style="1" customWidth="1"/>
    <col min="15634" max="15877" width="11.5546875" style="1"/>
    <col min="15878" max="15878" width="1.6640625" style="1" customWidth="1"/>
    <col min="15879" max="15880" width="28.6640625" style="1" customWidth="1"/>
    <col min="15881" max="15881" width="22.88671875" style="1" bestFit="1" customWidth="1"/>
    <col min="15882" max="15883" width="40.109375" style="1" customWidth="1"/>
    <col min="15884" max="15884" width="27.33203125" style="1" customWidth="1"/>
    <col min="15885" max="15885" width="20.6640625" style="1" customWidth="1"/>
    <col min="15886" max="15886" width="22.44140625" style="1" customWidth="1"/>
    <col min="15887" max="15887" width="21.33203125" style="1" customWidth="1"/>
    <col min="15888" max="15888" width="16" style="1" bestFit="1" customWidth="1"/>
    <col min="15889" max="15889" width="49" style="1" customWidth="1"/>
    <col min="15890" max="16133" width="11.5546875" style="1"/>
    <col min="16134" max="16134" width="1.6640625" style="1" customWidth="1"/>
    <col min="16135" max="16136" width="28.6640625" style="1" customWidth="1"/>
    <col min="16137" max="16137" width="22.88671875" style="1" bestFit="1" customWidth="1"/>
    <col min="16138" max="16139" width="40.109375" style="1" customWidth="1"/>
    <col min="16140" max="16140" width="27.33203125" style="1" customWidth="1"/>
    <col min="16141" max="16141" width="20.6640625" style="1" customWidth="1"/>
    <col min="16142" max="16142" width="22.44140625" style="1" customWidth="1"/>
    <col min="16143" max="16143" width="21.33203125" style="1" customWidth="1"/>
    <col min="16144" max="16144" width="16" style="1" bestFit="1" customWidth="1"/>
    <col min="16145" max="16145" width="49" style="1" customWidth="1"/>
    <col min="16146" max="16384" width="11.5546875" style="1"/>
  </cols>
  <sheetData>
    <row r="2" spans="2:21" s="2" customFormat="1" ht="78.75" customHeight="1" thickBot="1" x14ac:dyDescent="0.35">
      <c r="B2" s="655" t="s">
        <v>369</v>
      </c>
      <c r="C2" s="655"/>
      <c r="D2" s="655"/>
      <c r="E2" s="655"/>
      <c r="F2" s="655"/>
      <c r="G2" s="655"/>
      <c r="H2" s="655"/>
      <c r="I2" s="655"/>
      <c r="J2" s="655"/>
      <c r="K2" s="655"/>
      <c r="L2" s="655"/>
      <c r="M2" s="655"/>
      <c r="N2" s="655"/>
      <c r="O2" s="655"/>
    </row>
    <row r="3" spans="2:21" s="3" customFormat="1" ht="26.25" customHeight="1" x14ac:dyDescent="0.3">
      <c r="B3" s="656" t="s">
        <v>1</v>
      </c>
      <c r="C3" s="656" t="s">
        <v>5</v>
      </c>
      <c r="D3" s="656" t="s">
        <v>2</v>
      </c>
      <c r="E3" s="656" t="s">
        <v>6</v>
      </c>
      <c r="F3" s="656" t="s">
        <v>1022</v>
      </c>
      <c r="G3" s="657" t="s">
        <v>3</v>
      </c>
      <c r="H3" s="656" t="s">
        <v>8</v>
      </c>
      <c r="I3" s="658" t="s">
        <v>9</v>
      </c>
      <c r="J3" s="658"/>
      <c r="K3" s="658"/>
      <c r="L3" s="658"/>
      <c r="M3" s="658"/>
      <c r="N3" s="658"/>
      <c r="O3" s="704" t="s">
        <v>370</v>
      </c>
      <c r="P3" s="708" t="s">
        <v>371</v>
      </c>
      <c r="Q3" s="709"/>
      <c r="R3" s="710"/>
      <c r="S3" s="708" t="s">
        <v>1023</v>
      </c>
      <c r="T3" s="709"/>
      <c r="U3" s="710"/>
    </row>
    <row r="4" spans="2:21" s="3" customFormat="1" ht="22.5" customHeight="1" thickBot="1" x14ac:dyDescent="0.35">
      <c r="B4" s="656"/>
      <c r="C4" s="656"/>
      <c r="D4" s="656"/>
      <c r="E4" s="656"/>
      <c r="F4" s="656"/>
      <c r="G4" s="657"/>
      <c r="H4" s="656"/>
      <c r="I4" s="658"/>
      <c r="J4" s="658"/>
      <c r="K4" s="658"/>
      <c r="L4" s="658"/>
      <c r="M4" s="658"/>
      <c r="N4" s="658"/>
      <c r="O4" s="704"/>
      <c r="P4" s="711"/>
      <c r="Q4" s="712"/>
      <c r="R4" s="713"/>
      <c r="S4" s="711"/>
      <c r="T4" s="712"/>
      <c r="U4" s="713"/>
    </row>
    <row r="5" spans="2:21" s="3" customFormat="1" ht="39.6" x14ac:dyDescent="0.3">
      <c r="B5" s="656"/>
      <c r="C5" s="656"/>
      <c r="D5" s="656"/>
      <c r="E5" s="656"/>
      <c r="F5" s="656"/>
      <c r="G5" s="541" t="s">
        <v>372</v>
      </c>
      <c r="H5" s="540" t="s">
        <v>4</v>
      </c>
      <c r="I5" s="540" t="s">
        <v>10</v>
      </c>
      <c r="J5" s="540" t="s">
        <v>373</v>
      </c>
      <c r="K5" s="540" t="s">
        <v>374</v>
      </c>
      <c r="L5" s="540" t="s">
        <v>375</v>
      </c>
      <c r="M5" s="539" t="s">
        <v>11</v>
      </c>
      <c r="N5" s="539" t="s">
        <v>12</v>
      </c>
      <c r="O5" s="704"/>
      <c r="P5" s="197" t="s">
        <v>376</v>
      </c>
      <c r="Q5" s="198" t="s">
        <v>377</v>
      </c>
      <c r="R5" s="199" t="s">
        <v>378</v>
      </c>
      <c r="S5" s="197" t="s">
        <v>376</v>
      </c>
      <c r="T5" s="198" t="s">
        <v>377</v>
      </c>
      <c r="U5" s="199" t="s">
        <v>378</v>
      </c>
    </row>
    <row r="6" spans="2:21" ht="129.6" x14ac:dyDescent="0.3">
      <c r="B6" s="714" t="s">
        <v>379</v>
      </c>
      <c r="C6" s="200" t="s">
        <v>380</v>
      </c>
      <c r="D6" s="4" t="s">
        <v>125</v>
      </c>
      <c r="E6" s="201">
        <v>650000000</v>
      </c>
      <c r="F6" s="202">
        <v>907816253</v>
      </c>
      <c r="G6" s="370" t="s">
        <v>0</v>
      </c>
      <c r="H6" s="370" t="s">
        <v>0</v>
      </c>
      <c r="I6" s="95">
        <v>42826</v>
      </c>
      <c r="J6" s="95">
        <v>42856</v>
      </c>
      <c r="K6" s="95">
        <v>42916</v>
      </c>
      <c r="L6" s="95">
        <v>42931</v>
      </c>
      <c r="M6" s="95">
        <v>42948</v>
      </c>
      <c r="N6" s="95">
        <v>43069</v>
      </c>
      <c r="O6" s="538" t="s">
        <v>381</v>
      </c>
      <c r="P6" s="53">
        <v>1</v>
      </c>
      <c r="Q6" s="538" t="s">
        <v>382</v>
      </c>
      <c r="R6" s="203" t="s">
        <v>383</v>
      </c>
      <c r="S6" s="53">
        <v>1</v>
      </c>
      <c r="T6" s="538" t="s">
        <v>1024</v>
      </c>
      <c r="U6" s="203"/>
    </row>
    <row r="7" spans="2:21" ht="129.6" x14ac:dyDescent="0.3">
      <c r="B7" s="715"/>
      <c r="C7" s="200" t="s">
        <v>1025</v>
      </c>
      <c r="D7" s="4" t="s">
        <v>125</v>
      </c>
      <c r="E7" s="201"/>
      <c r="F7" s="202">
        <v>16373304</v>
      </c>
      <c r="G7" s="370" t="s">
        <v>0</v>
      </c>
      <c r="H7" s="370" t="s">
        <v>0</v>
      </c>
      <c r="I7" s="95"/>
      <c r="J7" s="95"/>
      <c r="K7" s="95"/>
      <c r="L7" s="95"/>
      <c r="M7" s="95"/>
      <c r="N7" s="95"/>
      <c r="O7" s="538" t="s">
        <v>1026</v>
      </c>
      <c r="P7" s="53"/>
      <c r="Q7" s="538"/>
      <c r="R7" s="203"/>
      <c r="S7" s="53">
        <v>1</v>
      </c>
      <c r="T7" s="538" t="s">
        <v>1027</v>
      </c>
      <c r="U7" s="203"/>
    </row>
    <row r="8" spans="2:21" ht="187.2" x14ac:dyDescent="0.3">
      <c r="B8" s="715"/>
      <c r="C8" s="200" t="s">
        <v>384</v>
      </c>
      <c r="D8" s="4" t="s">
        <v>125</v>
      </c>
      <c r="E8" s="201">
        <v>1900000000</v>
      </c>
      <c r="F8" s="201">
        <v>1900000000</v>
      </c>
      <c r="G8" s="370" t="s">
        <v>0</v>
      </c>
      <c r="H8" s="370" t="s">
        <v>0</v>
      </c>
      <c r="I8" s="95">
        <v>42809</v>
      </c>
      <c r="J8" s="95">
        <v>42826</v>
      </c>
      <c r="K8" s="95">
        <v>42870</v>
      </c>
      <c r="L8" s="97">
        <v>42887</v>
      </c>
      <c r="M8" s="95">
        <v>42931</v>
      </c>
      <c r="N8" s="95">
        <v>42962</v>
      </c>
      <c r="O8" s="538" t="s">
        <v>385</v>
      </c>
      <c r="P8" s="53">
        <v>1</v>
      </c>
      <c r="Q8" s="538" t="s">
        <v>386</v>
      </c>
      <c r="R8" s="538" t="s">
        <v>387</v>
      </c>
      <c r="S8" s="53">
        <v>1</v>
      </c>
      <c r="T8" s="538" t="s">
        <v>1028</v>
      </c>
      <c r="U8" s="538"/>
    </row>
    <row r="9" spans="2:21" ht="180.75" customHeight="1" x14ac:dyDescent="0.3">
      <c r="B9" s="715"/>
      <c r="C9" s="200" t="s">
        <v>388</v>
      </c>
      <c r="D9" s="4" t="s">
        <v>125</v>
      </c>
      <c r="E9" s="201">
        <v>450000000</v>
      </c>
      <c r="F9" s="201">
        <v>450000000</v>
      </c>
      <c r="G9" s="370" t="s">
        <v>0</v>
      </c>
      <c r="H9" s="370" t="s">
        <v>0</v>
      </c>
      <c r="I9" s="95">
        <v>42826</v>
      </c>
      <c r="J9" s="95">
        <v>42856</v>
      </c>
      <c r="K9" s="95">
        <v>42916</v>
      </c>
      <c r="L9" s="95">
        <v>42931</v>
      </c>
      <c r="M9" s="95">
        <v>42948</v>
      </c>
      <c r="N9" s="95">
        <v>43039</v>
      </c>
      <c r="O9" s="538" t="s">
        <v>389</v>
      </c>
      <c r="P9" s="53" t="s">
        <v>390</v>
      </c>
      <c r="Q9" s="538" t="s">
        <v>391</v>
      </c>
      <c r="R9" s="538" t="s">
        <v>392</v>
      </c>
      <c r="S9" s="53">
        <v>0</v>
      </c>
      <c r="T9" s="538" t="s">
        <v>1029</v>
      </c>
      <c r="U9" s="538"/>
    </row>
    <row r="10" spans="2:21" x14ac:dyDescent="0.3">
      <c r="B10" s="715"/>
      <c r="C10" s="200"/>
      <c r="D10" s="4"/>
      <c r="E10" s="201"/>
      <c r="F10" s="201"/>
      <c r="G10" s="370"/>
      <c r="H10" s="370"/>
      <c r="I10" s="95"/>
      <c r="J10" s="95"/>
      <c r="K10" s="95"/>
      <c r="L10" s="95"/>
      <c r="M10" s="95"/>
      <c r="N10" s="95"/>
      <c r="O10" s="538"/>
      <c r="P10" s="53"/>
      <c r="Q10" s="538"/>
      <c r="R10" s="538"/>
      <c r="S10" s="53"/>
      <c r="T10" s="538"/>
      <c r="U10" s="538"/>
    </row>
    <row r="11" spans="2:21" ht="60" customHeight="1" x14ac:dyDescent="0.3">
      <c r="B11" s="715"/>
      <c r="C11" s="200" t="s">
        <v>393</v>
      </c>
      <c r="D11" s="4" t="s">
        <v>125</v>
      </c>
      <c r="E11" s="201">
        <v>459117422</v>
      </c>
      <c r="F11" s="201">
        <v>459117422</v>
      </c>
      <c r="G11" s="370" t="s">
        <v>18</v>
      </c>
      <c r="H11" s="370" t="s">
        <v>0</v>
      </c>
      <c r="I11" s="111" t="s">
        <v>212</v>
      </c>
      <c r="J11" s="111" t="s">
        <v>212</v>
      </c>
      <c r="K11" s="111" t="s">
        <v>212</v>
      </c>
      <c r="L11" s="111">
        <v>42736</v>
      </c>
      <c r="M11" s="95">
        <v>42736</v>
      </c>
      <c r="N11" s="4">
        <v>2018</v>
      </c>
      <c r="O11" s="538" t="s">
        <v>394</v>
      </c>
      <c r="P11" s="53">
        <v>1</v>
      </c>
      <c r="Q11" s="538" t="s">
        <v>395</v>
      </c>
      <c r="R11" s="53"/>
      <c r="S11" s="53">
        <v>1</v>
      </c>
      <c r="T11" s="538" t="s">
        <v>395</v>
      </c>
      <c r="U11" s="53"/>
    </row>
    <row r="12" spans="2:21" ht="57.6" x14ac:dyDescent="0.3">
      <c r="B12" s="715"/>
      <c r="C12" s="200" t="s">
        <v>396</v>
      </c>
      <c r="D12" s="4" t="s">
        <v>125</v>
      </c>
      <c r="E12" s="201">
        <v>659029732</v>
      </c>
      <c r="F12" s="201">
        <v>659029732</v>
      </c>
      <c r="G12" s="370" t="s">
        <v>18</v>
      </c>
      <c r="H12" s="370" t="s">
        <v>0</v>
      </c>
      <c r="I12" s="111" t="s">
        <v>212</v>
      </c>
      <c r="J12" s="111" t="s">
        <v>212</v>
      </c>
      <c r="K12" s="111" t="s">
        <v>212</v>
      </c>
      <c r="L12" s="111">
        <v>42736</v>
      </c>
      <c r="M12" s="95">
        <v>42736</v>
      </c>
      <c r="N12" s="95">
        <v>42947</v>
      </c>
      <c r="O12" s="538" t="s">
        <v>397</v>
      </c>
      <c r="P12" s="53">
        <v>1</v>
      </c>
      <c r="Q12" s="538" t="s">
        <v>398</v>
      </c>
      <c r="R12" s="53"/>
      <c r="S12" s="53">
        <v>1</v>
      </c>
      <c r="T12" s="538" t="s">
        <v>398</v>
      </c>
      <c r="U12" s="53"/>
    </row>
    <row r="13" spans="2:21" ht="230.4" x14ac:dyDescent="0.3">
      <c r="B13" s="715"/>
      <c r="C13" s="200" t="s">
        <v>399</v>
      </c>
      <c r="D13" s="4" t="s">
        <v>125</v>
      </c>
      <c r="E13" s="201">
        <v>700000000</v>
      </c>
      <c r="F13" s="202">
        <f>708990000+510348</f>
        <v>709500348</v>
      </c>
      <c r="G13" s="370" t="s">
        <v>19</v>
      </c>
      <c r="H13" s="370" t="s">
        <v>0</v>
      </c>
      <c r="I13" s="204">
        <v>42794</v>
      </c>
      <c r="J13" s="95">
        <v>42826</v>
      </c>
      <c r="K13" s="95">
        <v>42857</v>
      </c>
      <c r="L13" s="95">
        <v>42906</v>
      </c>
      <c r="M13" s="95">
        <v>42917</v>
      </c>
      <c r="N13" s="95">
        <v>43281</v>
      </c>
      <c r="O13" s="205" t="s">
        <v>400</v>
      </c>
      <c r="P13" s="53">
        <v>0.5</v>
      </c>
      <c r="Q13" s="538" t="s">
        <v>401</v>
      </c>
      <c r="R13" s="206" t="s">
        <v>402</v>
      </c>
      <c r="S13" s="53" t="s">
        <v>212</v>
      </c>
      <c r="T13" s="538" t="s">
        <v>1030</v>
      </c>
      <c r="U13" s="206"/>
    </row>
    <row r="14" spans="2:21" ht="105" customHeight="1" x14ac:dyDescent="0.3">
      <c r="B14" s="715"/>
      <c r="C14" s="200" t="s">
        <v>403</v>
      </c>
      <c r="D14" s="4" t="s">
        <v>125</v>
      </c>
      <c r="E14" s="201">
        <v>70000000</v>
      </c>
      <c r="F14" s="201">
        <v>0</v>
      </c>
      <c r="G14" s="370" t="s">
        <v>0</v>
      </c>
      <c r="H14" s="370" t="s">
        <v>0</v>
      </c>
      <c r="I14" s="95">
        <v>42887</v>
      </c>
      <c r="J14" s="95">
        <v>42917</v>
      </c>
      <c r="K14" s="95">
        <v>42948</v>
      </c>
      <c r="L14" s="95">
        <v>42993</v>
      </c>
      <c r="M14" s="95">
        <v>43009</v>
      </c>
      <c r="N14" s="95">
        <v>43069</v>
      </c>
      <c r="O14" s="538" t="s">
        <v>404</v>
      </c>
      <c r="P14" s="537" t="s">
        <v>390</v>
      </c>
      <c r="Q14" s="538" t="s">
        <v>405</v>
      </c>
      <c r="R14" s="205" t="s">
        <v>406</v>
      </c>
      <c r="S14" s="560" t="s">
        <v>212</v>
      </c>
      <c r="T14" s="538" t="s">
        <v>1031</v>
      </c>
      <c r="U14" s="205"/>
    </row>
    <row r="15" spans="2:21" ht="158.25" customHeight="1" x14ac:dyDescent="0.3">
      <c r="B15" s="715"/>
      <c r="C15" s="200" t="s">
        <v>407</v>
      </c>
      <c r="D15" s="4" t="s">
        <v>125</v>
      </c>
      <c r="E15" s="201">
        <v>350000000</v>
      </c>
      <c r="F15" s="201">
        <v>350000000</v>
      </c>
      <c r="G15" s="370" t="s">
        <v>0</v>
      </c>
      <c r="H15" s="370" t="s">
        <v>0</v>
      </c>
      <c r="I15" s="95">
        <v>42826</v>
      </c>
      <c r="J15" s="95">
        <v>42856</v>
      </c>
      <c r="K15" s="95">
        <v>42887</v>
      </c>
      <c r="L15" s="95">
        <v>42901</v>
      </c>
      <c r="M15" s="95">
        <v>42917</v>
      </c>
      <c r="N15" s="95">
        <v>43069</v>
      </c>
      <c r="O15" s="538" t="s">
        <v>408</v>
      </c>
      <c r="P15" s="53" t="s">
        <v>390</v>
      </c>
      <c r="Q15" s="538" t="s">
        <v>409</v>
      </c>
      <c r="R15" s="206" t="s">
        <v>410</v>
      </c>
      <c r="S15" s="53">
        <v>0</v>
      </c>
      <c r="T15" s="538" t="s">
        <v>1032</v>
      </c>
      <c r="U15" s="206"/>
    </row>
    <row r="16" spans="2:21" ht="164.25" customHeight="1" x14ac:dyDescent="0.3">
      <c r="B16" s="715"/>
      <c r="C16" s="200" t="s">
        <v>411</v>
      </c>
      <c r="D16" s="4" t="s">
        <v>125</v>
      </c>
      <c r="E16" s="201">
        <v>168500000</v>
      </c>
      <c r="F16" s="201">
        <v>168500000</v>
      </c>
      <c r="G16" s="370" t="s">
        <v>0</v>
      </c>
      <c r="H16" s="370" t="s">
        <v>0</v>
      </c>
      <c r="I16" s="95">
        <v>42887</v>
      </c>
      <c r="J16" s="95">
        <v>42917</v>
      </c>
      <c r="K16" s="95">
        <v>42948</v>
      </c>
      <c r="L16" s="95">
        <v>42993</v>
      </c>
      <c r="M16" s="95">
        <v>43009</v>
      </c>
      <c r="N16" s="95">
        <v>43100</v>
      </c>
      <c r="O16" s="538" t="s">
        <v>412</v>
      </c>
      <c r="P16" s="53" t="s">
        <v>390</v>
      </c>
      <c r="Q16" s="538" t="s">
        <v>413</v>
      </c>
      <c r="R16" s="4" t="s">
        <v>414</v>
      </c>
      <c r="S16" s="53" t="s">
        <v>390</v>
      </c>
      <c r="T16" s="538" t="s">
        <v>1033</v>
      </c>
      <c r="U16" s="4"/>
    </row>
    <row r="17" spans="2:21" ht="101.25" customHeight="1" x14ac:dyDescent="0.3">
      <c r="B17" s="715"/>
      <c r="C17" s="200" t="s">
        <v>415</v>
      </c>
      <c r="D17" s="4" t="s">
        <v>125</v>
      </c>
      <c r="E17" s="207">
        <v>300000000</v>
      </c>
      <c r="F17" s="543">
        <f>270593601-16373304-17884000-68623730</f>
        <v>167712567</v>
      </c>
      <c r="G17" s="370" t="s">
        <v>0</v>
      </c>
      <c r="H17" s="370" t="s">
        <v>0</v>
      </c>
      <c r="I17" s="95">
        <v>42826</v>
      </c>
      <c r="J17" s="95">
        <v>42856</v>
      </c>
      <c r="K17" s="95">
        <v>42887</v>
      </c>
      <c r="L17" s="95">
        <v>42901</v>
      </c>
      <c r="M17" s="95">
        <v>42917</v>
      </c>
      <c r="N17" s="95">
        <v>43069</v>
      </c>
      <c r="O17" s="538" t="s">
        <v>416</v>
      </c>
      <c r="P17" s="53" t="s">
        <v>390</v>
      </c>
      <c r="Q17" s="538" t="s">
        <v>417</v>
      </c>
      <c r="R17" s="205" t="s">
        <v>418</v>
      </c>
      <c r="S17" s="53" t="s">
        <v>390</v>
      </c>
      <c r="T17" s="538" t="s">
        <v>1034</v>
      </c>
      <c r="U17" s="205"/>
    </row>
    <row r="18" spans="2:21" ht="86.4" x14ac:dyDescent="0.3">
      <c r="B18" s="715"/>
      <c r="C18" s="200" t="s">
        <v>419</v>
      </c>
      <c r="D18" s="4" t="s">
        <v>125</v>
      </c>
      <c r="E18" s="201">
        <v>100000000</v>
      </c>
      <c r="F18" s="201">
        <v>0</v>
      </c>
      <c r="G18" s="370" t="s">
        <v>0</v>
      </c>
      <c r="H18" s="370" t="s">
        <v>0</v>
      </c>
      <c r="I18" s="95">
        <v>42826</v>
      </c>
      <c r="J18" s="95">
        <v>42856</v>
      </c>
      <c r="K18" s="95">
        <v>42887</v>
      </c>
      <c r="L18" s="95">
        <v>42901</v>
      </c>
      <c r="M18" s="95">
        <v>42917</v>
      </c>
      <c r="N18" s="95">
        <v>43008</v>
      </c>
      <c r="O18" s="538" t="s">
        <v>420</v>
      </c>
      <c r="P18" s="53" t="s">
        <v>390</v>
      </c>
      <c r="Q18" s="538" t="s">
        <v>421</v>
      </c>
      <c r="R18" s="205" t="s">
        <v>422</v>
      </c>
      <c r="S18" s="544" t="s">
        <v>390</v>
      </c>
      <c r="T18" s="538" t="s">
        <v>1035</v>
      </c>
      <c r="U18" s="205"/>
    </row>
    <row r="19" spans="2:21" ht="43.2" x14ac:dyDescent="0.3">
      <c r="B19" s="715"/>
      <c r="C19" s="200" t="s">
        <v>423</v>
      </c>
      <c r="D19" s="4" t="s">
        <v>125</v>
      </c>
      <c r="E19" s="201">
        <v>1990510348</v>
      </c>
      <c r="F19" s="201">
        <v>1990000000</v>
      </c>
      <c r="G19" s="370" t="s">
        <v>0</v>
      </c>
      <c r="H19" s="370" t="s">
        <v>0</v>
      </c>
      <c r="I19" s="95">
        <v>42826</v>
      </c>
      <c r="J19" s="95">
        <v>42856</v>
      </c>
      <c r="K19" s="95">
        <v>42887</v>
      </c>
      <c r="L19" s="95">
        <v>42901</v>
      </c>
      <c r="M19" s="95">
        <v>42917</v>
      </c>
      <c r="N19" s="95">
        <v>43039</v>
      </c>
      <c r="O19" s="538" t="s">
        <v>1036</v>
      </c>
      <c r="P19" s="53" t="s">
        <v>390</v>
      </c>
      <c r="Q19" s="538" t="s">
        <v>424</v>
      </c>
      <c r="R19" s="4" t="s">
        <v>425</v>
      </c>
      <c r="S19" s="53">
        <v>1</v>
      </c>
      <c r="T19" s="538" t="s">
        <v>1037</v>
      </c>
      <c r="U19" s="4"/>
    </row>
    <row r="20" spans="2:21" ht="100.8" x14ac:dyDescent="0.3">
      <c r="B20" s="715"/>
      <c r="C20" s="200" t="s">
        <v>1038</v>
      </c>
      <c r="D20" s="4" t="s">
        <v>125</v>
      </c>
      <c r="E20" s="201"/>
      <c r="F20" s="202">
        <v>17884000</v>
      </c>
      <c r="G20" s="370" t="s">
        <v>0</v>
      </c>
      <c r="H20" s="370" t="s">
        <v>0</v>
      </c>
      <c r="I20" s="95"/>
      <c r="J20" s="95"/>
      <c r="K20" s="95"/>
      <c r="L20" s="95"/>
      <c r="M20" s="95"/>
      <c r="N20" s="95"/>
      <c r="O20" s="538" t="s">
        <v>1039</v>
      </c>
      <c r="P20" s="53"/>
      <c r="Q20" s="538"/>
      <c r="R20" s="4"/>
      <c r="S20" s="53">
        <v>1</v>
      </c>
      <c r="T20" s="538" t="s">
        <v>1040</v>
      </c>
      <c r="U20" s="4"/>
    </row>
    <row r="21" spans="2:21" ht="86.4" x14ac:dyDescent="0.3">
      <c r="B21" s="715"/>
      <c r="C21" s="200" t="s">
        <v>1041</v>
      </c>
      <c r="D21" s="4" t="s">
        <v>125</v>
      </c>
      <c r="E21" s="201"/>
      <c r="F21" s="202">
        <v>68623730</v>
      </c>
      <c r="G21" s="370" t="s">
        <v>0</v>
      </c>
      <c r="H21" s="370" t="s">
        <v>0</v>
      </c>
      <c r="I21" s="95"/>
      <c r="J21" s="95"/>
      <c r="K21" s="95"/>
      <c r="L21" s="95"/>
      <c r="M21" s="95"/>
      <c r="N21" s="95"/>
      <c r="O21" s="538" t="s">
        <v>1042</v>
      </c>
      <c r="P21" s="53"/>
      <c r="Q21" s="538"/>
      <c r="R21" s="4"/>
      <c r="S21" s="53">
        <v>1</v>
      </c>
      <c r="T21" s="538" t="s">
        <v>1043</v>
      </c>
      <c r="U21" s="4"/>
    </row>
    <row r="22" spans="2:21" ht="172.8" x14ac:dyDescent="0.3">
      <c r="B22" s="715"/>
      <c r="C22" s="200" t="s">
        <v>426</v>
      </c>
      <c r="D22" s="4" t="s">
        <v>125</v>
      </c>
      <c r="E22" s="201">
        <v>800000000</v>
      </c>
      <c r="F22" s="202">
        <v>732590146</v>
      </c>
      <c r="G22" s="370" t="s">
        <v>0</v>
      </c>
      <c r="H22" s="370" t="s">
        <v>0</v>
      </c>
      <c r="I22" s="204">
        <v>42766</v>
      </c>
      <c r="J22" s="95">
        <v>42809</v>
      </c>
      <c r="K22" s="95">
        <v>42840</v>
      </c>
      <c r="L22" s="95">
        <v>42901</v>
      </c>
      <c r="M22" s="95">
        <v>42917</v>
      </c>
      <c r="N22" s="95">
        <v>43100</v>
      </c>
      <c r="O22" s="208" t="s">
        <v>427</v>
      </c>
      <c r="P22" s="53">
        <v>1</v>
      </c>
      <c r="Q22" s="538" t="s">
        <v>428</v>
      </c>
      <c r="R22" s="205" t="s">
        <v>429</v>
      </c>
      <c r="S22" s="53">
        <v>0</v>
      </c>
      <c r="T22" s="538" t="s">
        <v>1044</v>
      </c>
      <c r="U22" s="205"/>
    </row>
    <row r="23" spans="2:21" ht="175.5" customHeight="1" x14ac:dyDescent="0.3">
      <c r="B23" s="715"/>
      <c r="C23" s="200" t="s">
        <v>430</v>
      </c>
      <c r="D23" s="4" t="s">
        <v>125</v>
      </c>
      <c r="E23" s="201">
        <v>650000000</v>
      </c>
      <c r="F23" s="201">
        <v>650000000</v>
      </c>
      <c r="G23" s="370" t="s">
        <v>0</v>
      </c>
      <c r="H23" s="370" t="s">
        <v>0</v>
      </c>
      <c r="I23" s="204">
        <v>42795</v>
      </c>
      <c r="J23" s="95">
        <v>42826</v>
      </c>
      <c r="K23" s="95">
        <v>42870</v>
      </c>
      <c r="L23" s="95">
        <v>42911</v>
      </c>
      <c r="M23" s="95">
        <v>42948</v>
      </c>
      <c r="N23" s="95">
        <v>43039</v>
      </c>
      <c r="O23" s="538" t="s">
        <v>431</v>
      </c>
      <c r="P23" s="53">
        <v>1</v>
      </c>
      <c r="Q23" s="538" t="s">
        <v>432</v>
      </c>
      <c r="R23" s="4"/>
      <c r="S23" s="53">
        <v>0</v>
      </c>
      <c r="T23" s="538" t="s">
        <v>1045</v>
      </c>
      <c r="U23" s="4"/>
    </row>
    <row r="24" spans="2:21" ht="57.6" x14ac:dyDescent="0.3">
      <c r="B24" s="715"/>
      <c r="C24" s="200" t="s">
        <v>433</v>
      </c>
      <c r="D24" s="4" t="s">
        <v>125</v>
      </c>
      <c r="E24" s="201">
        <v>894886006</v>
      </c>
      <c r="F24" s="201">
        <v>894886006</v>
      </c>
      <c r="G24" s="370" t="s">
        <v>18</v>
      </c>
      <c r="H24" s="370" t="s">
        <v>0</v>
      </c>
      <c r="I24" s="111" t="s">
        <v>212</v>
      </c>
      <c r="J24" s="111" t="s">
        <v>212</v>
      </c>
      <c r="K24" s="111" t="s">
        <v>212</v>
      </c>
      <c r="L24" s="111">
        <v>42736</v>
      </c>
      <c r="M24" s="95">
        <v>42736</v>
      </c>
      <c r="N24" s="95">
        <v>42947</v>
      </c>
      <c r="O24" s="538" t="s">
        <v>434</v>
      </c>
      <c r="P24" s="53">
        <v>1</v>
      </c>
      <c r="Q24" s="538" t="s">
        <v>435</v>
      </c>
      <c r="R24" s="4"/>
      <c r="S24" s="53">
        <v>1</v>
      </c>
      <c r="T24" s="538" t="s">
        <v>435</v>
      </c>
      <c r="U24" s="4"/>
    </row>
    <row r="25" spans="2:21" ht="86.4" x14ac:dyDescent="0.3">
      <c r="B25" s="715"/>
      <c r="C25" s="200" t="s">
        <v>436</v>
      </c>
      <c r="D25" s="4" t="s">
        <v>125</v>
      </c>
      <c r="E25" s="201">
        <v>949956492</v>
      </c>
      <c r="F25" s="202">
        <v>949966492</v>
      </c>
      <c r="G25" s="370" t="s">
        <v>19</v>
      </c>
      <c r="H25" s="370" t="s">
        <v>0</v>
      </c>
      <c r="I25" s="204">
        <v>42794</v>
      </c>
      <c r="J25" s="95">
        <v>42887</v>
      </c>
      <c r="K25" s="95">
        <v>42888</v>
      </c>
      <c r="L25" s="95">
        <v>42917</v>
      </c>
      <c r="M25" s="95">
        <v>42962</v>
      </c>
      <c r="N25" s="95">
        <v>43281</v>
      </c>
      <c r="O25" s="538" t="s">
        <v>437</v>
      </c>
      <c r="P25" s="53">
        <v>1</v>
      </c>
      <c r="Q25" s="538" t="s">
        <v>438</v>
      </c>
      <c r="R25" s="4"/>
      <c r="S25" s="53">
        <v>1</v>
      </c>
      <c r="T25" s="538" t="s">
        <v>1046</v>
      </c>
      <c r="U25" s="4"/>
    </row>
    <row r="26" spans="2:21" ht="57.6" x14ac:dyDescent="0.3">
      <c r="B26" s="715"/>
      <c r="C26" s="200" t="s">
        <v>439</v>
      </c>
      <c r="D26" s="4" t="s">
        <v>125</v>
      </c>
      <c r="E26" s="4" t="s">
        <v>440</v>
      </c>
      <c r="F26" s="4"/>
      <c r="G26" s="370" t="s">
        <v>0</v>
      </c>
      <c r="H26" s="370" t="s">
        <v>0</v>
      </c>
      <c r="I26" s="95"/>
      <c r="J26" s="95"/>
      <c r="K26" s="95"/>
      <c r="L26" s="95"/>
      <c r="M26" s="95"/>
      <c r="N26" s="95"/>
      <c r="O26" s="538" t="s">
        <v>441</v>
      </c>
      <c r="P26" s="370">
        <v>0</v>
      </c>
      <c r="Q26" s="4"/>
      <c r="R26" s="4"/>
      <c r="S26" s="496" t="s">
        <v>390</v>
      </c>
      <c r="T26" s="4"/>
      <c r="U26" s="4"/>
    </row>
    <row r="27" spans="2:21" x14ac:dyDescent="0.3">
      <c r="B27" s="716"/>
      <c r="C27" s="717" t="s">
        <v>368</v>
      </c>
      <c r="D27" s="718"/>
      <c r="E27" s="209">
        <f>SUM(E6:E25)</f>
        <v>11092000000</v>
      </c>
      <c r="F27" s="209">
        <f>SUM(F6:F25)</f>
        <v>11092000000</v>
      </c>
      <c r="G27" s="717"/>
      <c r="H27" s="719"/>
      <c r="I27" s="719"/>
      <c r="J27" s="719"/>
      <c r="K27" s="719"/>
      <c r="L27" s="719"/>
      <c r="M27" s="719"/>
      <c r="N27" s="719"/>
      <c r="O27" s="718"/>
    </row>
    <row r="28" spans="2:21" s="210" customFormat="1" x14ac:dyDescent="0.3">
      <c r="F28" s="211">
        <f>E27-F27</f>
        <v>0</v>
      </c>
      <c r="G28" s="212"/>
      <c r="H28" s="212"/>
      <c r="O28" s="213"/>
    </row>
    <row r="29" spans="2:21" ht="86.4" x14ac:dyDescent="0.3">
      <c r="B29" s="625" t="s">
        <v>442</v>
      </c>
      <c r="C29" s="99" t="s">
        <v>443</v>
      </c>
      <c r="D29" s="4" t="s">
        <v>125</v>
      </c>
      <c r="E29" s="214">
        <v>1835108074</v>
      </c>
      <c r="F29" s="214"/>
      <c r="G29" s="542" t="s">
        <v>18</v>
      </c>
      <c r="H29" s="370" t="s">
        <v>0</v>
      </c>
      <c r="I29" s="370" t="s">
        <v>212</v>
      </c>
      <c r="J29" s="370" t="s">
        <v>212</v>
      </c>
      <c r="K29" s="370" t="s">
        <v>212</v>
      </c>
      <c r="L29" s="162">
        <v>42736</v>
      </c>
      <c r="M29" s="95">
        <v>42305</v>
      </c>
      <c r="N29" s="95">
        <v>43340</v>
      </c>
      <c r="O29" s="538"/>
      <c r="P29" s="139">
        <v>1</v>
      </c>
      <c r="Q29" s="538" t="s">
        <v>444</v>
      </c>
      <c r="S29" s="215">
        <v>1</v>
      </c>
      <c r="T29" s="538" t="s">
        <v>444</v>
      </c>
    </row>
    <row r="30" spans="2:21" ht="43.2" x14ac:dyDescent="0.3">
      <c r="B30" s="625"/>
      <c r="C30" s="99" t="s">
        <v>445</v>
      </c>
      <c r="D30" s="4" t="s">
        <v>125</v>
      </c>
      <c r="E30" s="214">
        <v>420165920</v>
      </c>
      <c r="F30" s="214"/>
      <c r="G30" s="542" t="s">
        <v>18</v>
      </c>
      <c r="H30" s="370" t="s">
        <v>0</v>
      </c>
      <c r="I30" s="370" t="s">
        <v>212</v>
      </c>
      <c r="J30" s="370" t="s">
        <v>212</v>
      </c>
      <c r="K30" s="370" t="s">
        <v>212</v>
      </c>
      <c r="L30" s="162">
        <v>42736</v>
      </c>
      <c r="M30" s="97">
        <v>42644</v>
      </c>
      <c r="N30" s="97">
        <v>43342</v>
      </c>
      <c r="O30" s="538"/>
      <c r="P30" s="139">
        <v>1</v>
      </c>
      <c r="Q30" s="538" t="s">
        <v>444</v>
      </c>
      <c r="S30" s="215">
        <v>1</v>
      </c>
      <c r="T30" s="538" t="s">
        <v>444</v>
      </c>
    </row>
    <row r="31" spans="2:21" ht="28.8" x14ac:dyDescent="0.3">
      <c r="B31" s="625"/>
      <c r="C31" s="99" t="s">
        <v>446</v>
      </c>
      <c r="D31" s="4" t="s">
        <v>125</v>
      </c>
      <c r="E31" s="216">
        <v>1514506138</v>
      </c>
      <c r="F31" s="216"/>
      <c r="G31" s="542" t="s">
        <v>0</v>
      </c>
      <c r="H31" s="370" t="s">
        <v>0</v>
      </c>
      <c r="I31" s="204">
        <v>42750</v>
      </c>
      <c r="J31" s="95">
        <v>42809</v>
      </c>
      <c r="K31" s="370" t="s">
        <v>447</v>
      </c>
      <c r="L31" s="97">
        <v>42883</v>
      </c>
      <c r="M31" s="95">
        <v>42887</v>
      </c>
      <c r="N31" s="95">
        <v>43100</v>
      </c>
      <c r="O31" s="538" t="s">
        <v>448</v>
      </c>
      <c r="P31" s="139">
        <v>1</v>
      </c>
      <c r="Q31" s="1" t="s">
        <v>449</v>
      </c>
      <c r="S31" s="215">
        <v>1</v>
      </c>
      <c r="T31" s="1" t="s">
        <v>1047</v>
      </c>
    </row>
    <row r="32" spans="2:21" ht="28.8" x14ac:dyDescent="0.3">
      <c r="B32" s="625"/>
      <c r="C32" s="99" t="s">
        <v>450</v>
      </c>
      <c r="D32" s="4" t="s">
        <v>125</v>
      </c>
      <c r="E32" s="216">
        <v>211802972</v>
      </c>
      <c r="F32" s="216"/>
      <c r="G32" s="542" t="s">
        <v>0</v>
      </c>
      <c r="H32" s="370" t="s">
        <v>0</v>
      </c>
      <c r="I32" s="204">
        <v>42755</v>
      </c>
      <c r="J32" s="95">
        <v>42809</v>
      </c>
      <c r="K32" s="95">
        <v>42840</v>
      </c>
      <c r="L32" s="95">
        <v>42883</v>
      </c>
      <c r="M32" s="95">
        <v>42891</v>
      </c>
      <c r="N32" s="95">
        <v>43100</v>
      </c>
      <c r="O32" s="538" t="s">
        <v>451</v>
      </c>
      <c r="P32" s="139">
        <v>1</v>
      </c>
      <c r="Q32" s="187" t="s">
        <v>1048</v>
      </c>
      <c r="S32" s="215">
        <v>1</v>
      </c>
      <c r="T32" s="1" t="s">
        <v>1049</v>
      </c>
    </row>
    <row r="33" spans="2:21" ht="86.4" x14ac:dyDescent="0.3">
      <c r="B33" s="625"/>
      <c r="C33" s="99" t="s">
        <v>452</v>
      </c>
      <c r="D33" s="4" t="s">
        <v>125</v>
      </c>
      <c r="E33" s="217">
        <v>700000000</v>
      </c>
      <c r="F33" s="217"/>
      <c r="G33" s="542" t="s">
        <v>0</v>
      </c>
      <c r="H33" s="370" t="s">
        <v>0</v>
      </c>
      <c r="I33" s="204">
        <v>42750</v>
      </c>
      <c r="J33" s="95">
        <v>42809</v>
      </c>
      <c r="K33" s="95">
        <v>42840</v>
      </c>
      <c r="L33" s="95">
        <v>42883</v>
      </c>
      <c r="M33" s="95">
        <v>42891</v>
      </c>
      <c r="N33" s="95">
        <v>43069</v>
      </c>
      <c r="O33" s="99" t="s">
        <v>453</v>
      </c>
      <c r="P33" s="139">
        <v>0.9</v>
      </c>
      <c r="Q33" s="187" t="s">
        <v>1050</v>
      </c>
      <c r="R33" s="187" t="s">
        <v>1051</v>
      </c>
      <c r="S33" s="545">
        <v>1</v>
      </c>
      <c r="T33" s="1" t="s">
        <v>1052</v>
      </c>
    </row>
    <row r="34" spans="2:21" ht="28.8" x14ac:dyDescent="0.3">
      <c r="B34" s="625"/>
      <c r="C34" s="99" t="s">
        <v>455</v>
      </c>
      <c r="D34" s="4" t="s">
        <v>125</v>
      </c>
      <c r="E34" s="218">
        <v>49102336</v>
      </c>
      <c r="F34" s="218"/>
      <c r="G34" s="542" t="s">
        <v>0</v>
      </c>
      <c r="H34" s="370" t="s">
        <v>0</v>
      </c>
      <c r="I34" s="204">
        <v>42750</v>
      </c>
      <c r="J34" s="95">
        <v>42809</v>
      </c>
      <c r="K34" s="95">
        <v>42840</v>
      </c>
      <c r="L34" s="95">
        <v>42883</v>
      </c>
      <c r="M34" s="95">
        <v>42891</v>
      </c>
      <c r="N34" s="95">
        <v>43008</v>
      </c>
      <c r="O34" s="538" t="s">
        <v>456</v>
      </c>
      <c r="P34" s="139">
        <v>1</v>
      </c>
      <c r="Q34" s="187" t="s">
        <v>1053</v>
      </c>
      <c r="S34" s="215">
        <v>1</v>
      </c>
      <c r="T34" s="1" t="s">
        <v>1054</v>
      </c>
    </row>
    <row r="35" spans="2:21" ht="28.8" x14ac:dyDescent="0.3">
      <c r="B35" s="625"/>
      <c r="C35" s="99" t="s">
        <v>457</v>
      </c>
      <c r="D35" s="4" t="s">
        <v>125</v>
      </c>
      <c r="E35" s="218">
        <v>69788455</v>
      </c>
      <c r="F35" s="218"/>
      <c r="G35" s="542" t="s">
        <v>0</v>
      </c>
      <c r="H35" s="370" t="s">
        <v>0</v>
      </c>
      <c r="I35" s="204">
        <v>42750</v>
      </c>
      <c r="J35" s="95">
        <v>42809</v>
      </c>
      <c r="K35" s="95">
        <v>42840</v>
      </c>
      <c r="L35" s="95">
        <v>42883</v>
      </c>
      <c r="M35" s="95">
        <v>42891</v>
      </c>
      <c r="N35" s="95">
        <v>42977</v>
      </c>
      <c r="O35" s="538" t="s">
        <v>458</v>
      </c>
      <c r="P35" s="139">
        <v>1</v>
      </c>
      <c r="Q35" s="187" t="s">
        <v>1053</v>
      </c>
      <c r="S35" s="215">
        <v>1</v>
      </c>
      <c r="T35" s="1" t="s">
        <v>1055</v>
      </c>
    </row>
    <row r="36" spans="2:21" ht="43.2" x14ac:dyDescent="0.3">
      <c r="B36" s="625"/>
      <c r="C36" s="99" t="s">
        <v>459</v>
      </c>
      <c r="D36" s="4" t="s">
        <v>125</v>
      </c>
      <c r="E36" s="218">
        <v>69938889</v>
      </c>
      <c r="F36" s="218"/>
      <c r="G36" s="542" t="s">
        <v>0</v>
      </c>
      <c r="H36" s="370" t="s">
        <v>0</v>
      </c>
      <c r="I36" s="204">
        <v>42750</v>
      </c>
      <c r="J36" s="95">
        <v>42809</v>
      </c>
      <c r="K36" s="95">
        <v>42840</v>
      </c>
      <c r="L36" s="95">
        <v>42920</v>
      </c>
      <c r="M36" s="95">
        <v>42921</v>
      </c>
      <c r="N36" s="95">
        <v>43100</v>
      </c>
      <c r="O36" s="538" t="s">
        <v>460</v>
      </c>
      <c r="P36" s="139">
        <v>1</v>
      </c>
      <c r="Q36" s="187" t="s">
        <v>461</v>
      </c>
      <c r="S36" s="215">
        <v>1</v>
      </c>
      <c r="T36" s="1" t="s">
        <v>1056</v>
      </c>
    </row>
    <row r="37" spans="2:21" ht="72" x14ac:dyDescent="0.3">
      <c r="B37" s="625"/>
      <c r="C37" s="99" t="s">
        <v>462</v>
      </c>
      <c r="D37" s="4" t="s">
        <v>125</v>
      </c>
      <c r="E37" s="218">
        <v>45000000</v>
      </c>
      <c r="F37" s="218"/>
      <c r="G37" s="542" t="s">
        <v>0</v>
      </c>
      <c r="H37" s="370" t="s">
        <v>0</v>
      </c>
      <c r="I37" s="204">
        <v>42750</v>
      </c>
      <c r="J37" s="95">
        <v>42809</v>
      </c>
      <c r="K37" s="95">
        <v>42840</v>
      </c>
      <c r="L37" s="95">
        <v>42883</v>
      </c>
      <c r="M37" s="95">
        <v>42891</v>
      </c>
      <c r="N37" s="95">
        <v>43100</v>
      </c>
      <c r="O37" s="538" t="s">
        <v>463</v>
      </c>
      <c r="P37" s="139">
        <v>1</v>
      </c>
      <c r="Q37" s="1" t="s">
        <v>449</v>
      </c>
      <c r="S37" s="215">
        <v>1</v>
      </c>
      <c r="T37" s="1" t="s">
        <v>1057</v>
      </c>
    </row>
    <row r="38" spans="2:21" ht="86.4" x14ac:dyDescent="0.3">
      <c r="B38" s="625"/>
      <c r="C38" s="99" t="s">
        <v>464</v>
      </c>
      <c r="D38" s="4" t="s">
        <v>125</v>
      </c>
      <c r="E38" s="217">
        <v>597238134</v>
      </c>
      <c r="F38" s="217"/>
      <c r="G38" s="542" t="s">
        <v>0</v>
      </c>
      <c r="H38" s="370" t="s">
        <v>0</v>
      </c>
      <c r="I38" s="204">
        <v>42781</v>
      </c>
      <c r="J38" s="95">
        <v>42809</v>
      </c>
      <c r="K38" s="95">
        <v>42826</v>
      </c>
      <c r="L38" s="95">
        <v>42920</v>
      </c>
      <c r="M38" s="95">
        <v>42921</v>
      </c>
      <c r="N38" s="95">
        <v>43100</v>
      </c>
      <c r="O38" s="538" t="s">
        <v>465</v>
      </c>
      <c r="P38" s="139">
        <v>0.9</v>
      </c>
      <c r="Q38" s="187" t="s">
        <v>1058</v>
      </c>
      <c r="R38" s="187" t="s">
        <v>1059</v>
      </c>
      <c r="S38" s="545">
        <v>0</v>
      </c>
      <c r="T38" s="187" t="s">
        <v>1060</v>
      </c>
      <c r="U38" s="187" t="s">
        <v>1061</v>
      </c>
    </row>
    <row r="39" spans="2:21" ht="28.8" x14ac:dyDescent="0.3">
      <c r="B39" s="625"/>
      <c r="C39" s="99" t="s">
        <v>467</v>
      </c>
      <c r="D39" s="4" t="s">
        <v>125</v>
      </c>
      <c r="E39" s="218">
        <v>90000000</v>
      </c>
      <c r="F39" s="218"/>
      <c r="G39" s="542" t="s">
        <v>0</v>
      </c>
      <c r="H39" s="370" t="s">
        <v>0</v>
      </c>
      <c r="I39" s="204">
        <v>42755</v>
      </c>
      <c r="J39" s="95">
        <v>42809</v>
      </c>
      <c r="K39" s="95">
        <v>42840</v>
      </c>
      <c r="L39" s="97">
        <v>42920</v>
      </c>
      <c r="M39" s="95">
        <v>42891</v>
      </c>
      <c r="N39" s="95">
        <v>43100</v>
      </c>
      <c r="O39" s="538" t="s">
        <v>468</v>
      </c>
      <c r="P39" s="139">
        <v>1</v>
      </c>
      <c r="Q39" s="187" t="s">
        <v>461</v>
      </c>
      <c r="S39" s="215">
        <v>1</v>
      </c>
      <c r="T39" s="1" t="s">
        <v>1062</v>
      </c>
    </row>
    <row r="40" spans="2:21" ht="43.2" x14ac:dyDescent="0.3">
      <c r="B40" s="625"/>
      <c r="C40" s="99" t="s">
        <v>469</v>
      </c>
      <c r="D40" s="4" t="s">
        <v>125</v>
      </c>
      <c r="E40" s="217">
        <v>35000000</v>
      </c>
      <c r="F40" s="217"/>
      <c r="G40" s="542" t="s">
        <v>0</v>
      </c>
      <c r="H40" s="370" t="s">
        <v>0</v>
      </c>
      <c r="I40" s="204">
        <v>42755</v>
      </c>
      <c r="J40" s="95">
        <v>42809</v>
      </c>
      <c r="K40" s="95">
        <v>42840</v>
      </c>
      <c r="L40" s="97">
        <v>42883</v>
      </c>
      <c r="M40" s="95">
        <v>42891</v>
      </c>
      <c r="N40" s="95">
        <v>43100</v>
      </c>
      <c r="O40" s="538" t="s">
        <v>468</v>
      </c>
      <c r="P40" s="139">
        <v>1</v>
      </c>
      <c r="Q40" s="187" t="s">
        <v>461</v>
      </c>
      <c r="S40" s="215">
        <v>1</v>
      </c>
      <c r="T40" s="1" t="s">
        <v>1063</v>
      </c>
    </row>
    <row r="41" spans="2:21" ht="28.8" x14ac:dyDescent="0.3">
      <c r="B41" s="625"/>
      <c r="C41" s="99" t="s">
        <v>470</v>
      </c>
      <c r="D41" s="4" t="s">
        <v>125</v>
      </c>
      <c r="E41" s="218">
        <v>34943301</v>
      </c>
      <c r="F41" s="218"/>
      <c r="G41" s="542" t="s">
        <v>0</v>
      </c>
      <c r="H41" s="370" t="s">
        <v>0</v>
      </c>
      <c r="I41" s="204">
        <v>42755</v>
      </c>
      <c r="J41" s="95">
        <v>42809</v>
      </c>
      <c r="K41" s="95">
        <v>42840</v>
      </c>
      <c r="L41" s="97">
        <v>42883</v>
      </c>
      <c r="M41" s="95">
        <v>42891</v>
      </c>
      <c r="N41" s="95">
        <v>43100</v>
      </c>
      <c r="O41" s="538" t="s">
        <v>468</v>
      </c>
      <c r="P41" s="139">
        <v>1</v>
      </c>
      <c r="Q41" s="1" t="s">
        <v>449</v>
      </c>
      <c r="S41" s="215">
        <v>1</v>
      </c>
      <c r="T41" s="1" t="s">
        <v>1064</v>
      </c>
    </row>
    <row r="42" spans="2:21" ht="28.8" x14ac:dyDescent="0.3">
      <c r="B42" s="625"/>
      <c r="C42" s="99" t="s">
        <v>471</v>
      </c>
      <c r="D42" s="4" t="s">
        <v>125</v>
      </c>
      <c r="E42" s="218">
        <v>23824500</v>
      </c>
      <c r="F42" s="218"/>
      <c r="G42" s="542" t="s">
        <v>0</v>
      </c>
      <c r="H42" s="370" t="s">
        <v>0</v>
      </c>
      <c r="I42" s="204">
        <v>42755</v>
      </c>
      <c r="J42" s="95">
        <v>42809</v>
      </c>
      <c r="K42" s="95">
        <v>42840</v>
      </c>
      <c r="L42" s="97">
        <v>42883</v>
      </c>
      <c r="M42" s="95">
        <v>42891</v>
      </c>
      <c r="N42" s="95">
        <v>43100</v>
      </c>
      <c r="O42" s="538" t="s">
        <v>468</v>
      </c>
      <c r="P42" s="139">
        <v>1</v>
      </c>
      <c r="Q42" s="187" t="s">
        <v>461</v>
      </c>
      <c r="S42" s="215">
        <v>1</v>
      </c>
      <c r="T42" s="1" t="s">
        <v>1065</v>
      </c>
    </row>
    <row r="43" spans="2:21" x14ac:dyDescent="0.3">
      <c r="B43" s="625"/>
      <c r="C43" s="99" t="s">
        <v>472</v>
      </c>
      <c r="D43" s="4" t="s">
        <v>125</v>
      </c>
      <c r="E43" s="217">
        <v>15000000</v>
      </c>
      <c r="F43" s="217"/>
      <c r="G43" s="542" t="s">
        <v>0</v>
      </c>
      <c r="H43" s="370" t="s">
        <v>0</v>
      </c>
      <c r="I43" s="204">
        <v>42755</v>
      </c>
      <c r="J43" s="95">
        <v>42809</v>
      </c>
      <c r="K43" s="95">
        <v>42840</v>
      </c>
      <c r="L43" s="97">
        <v>42883</v>
      </c>
      <c r="M43" s="95">
        <v>42891</v>
      </c>
      <c r="N43" s="95">
        <v>43100</v>
      </c>
      <c r="O43" s="538" t="s">
        <v>468</v>
      </c>
      <c r="P43" s="139">
        <v>1</v>
      </c>
      <c r="Q43" s="1" t="s">
        <v>449</v>
      </c>
      <c r="S43" s="215">
        <v>1</v>
      </c>
      <c r="T43" s="1" t="s">
        <v>1057</v>
      </c>
    </row>
    <row r="44" spans="2:21" ht="73.5" customHeight="1" x14ac:dyDescent="0.3">
      <c r="B44" s="625"/>
      <c r="C44" s="99" t="s">
        <v>473</v>
      </c>
      <c r="D44" s="4" t="s">
        <v>125</v>
      </c>
      <c r="E44" s="217">
        <v>60000000</v>
      </c>
      <c r="F44" s="217"/>
      <c r="G44" s="542" t="s">
        <v>0</v>
      </c>
      <c r="H44" s="370" t="s">
        <v>0</v>
      </c>
      <c r="I44" s="204">
        <v>42795</v>
      </c>
      <c r="J44" s="95">
        <v>42826</v>
      </c>
      <c r="K44" s="95">
        <v>42856</v>
      </c>
      <c r="L44" s="97">
        <v>42920</v>
      </c>
      <c r="M44" s="95">
        <v>42921</v>
      </c>
      <c r="N44" s="95">
        <v>43100</v>
      </c>
      <c r="O44" s="538" t="s">
        <v>468</v>
      </c>
      <c r="P44" s="139">
        <v>0.8</v>
      </c>
      <c r="Q44" s="187" t="s">
        <v>474</v>
      </c>
      <c r="R44" s="187" t="s">
        <v>1059</v>
      </c>
      <c r="S44" s="545" t="s">
        <v>212</v>
      </c>
      <c r="T44" s="187" t="s">
        <v>1066</v>
      </c>
    </row>
    <row r="45" spans="2:21" ht="28.8" x14ac:dyDescent="0.3">
      <c r="B45" s="625"/>
      <c r="C45" s="99" t="s">
        <v>475</v>
      </c>
      <c r="D45" s="4" t="s">
        <v>125</v>
      </c>
      <c r="E45" s="218">
        <v>131581281</v>
      </c>
      <c r="F45" s="218"/>
      <c r="G45" s="542" t="s">
        <v>0</v>
      </c>
      <c r="H45" s="370" t="s">
        <v>0</v>
      </c>
      <c r="I45" s="95">
        <v>42917</v>
      </c>
      <c r="J45" s="95">
        <v>42948</v>
      </c>
      <c r="K45" s="95">
        <v>42977</v>
      </c>
      <c r="L45" s="97">
        <v>43038</v>
      </c>
      <c r="M45" s="95">
        <v>43040</v>
      </c>
      <c r="N45" s="95">
        <v>43100</v>
      </c>
      <c r="O45" s="538" t="s">
        <v>468</v>
      </c>
      <c r="P45" s="215" t="s">
        <v>390</v>
      </c>
      <c r="Q45" s="187" t="s">
        <v>474</v>
      </c>
      <c r="R45" s="1" t="s">
        <v>476</v>
      </c>
      <c r="S45" s="537" t="s">
        <v>212</v>
      </c>
      <c r="T45" s="187" t="s">
        <v>474</v>
      </c>
      <c r="U45" s="187" t="s">
        <v>1067</v>
      </c>
    </row>
    <row r="46" spans="2:21" ht="15" thickBot="1" x14ac:dyDescent="0.35">
      <c r="B46" s="625"/>
      <c r="C46" s="707"/>
      <c r="D46" s="707"/>
      <c r="E46" s="209">
        <f>SUM(E29:E45)</f>
        <v>5903000000</v>
      </c>
      <c r="F46" s="209"/>
      <c r="G46" s="707"/>
      <c r="H46" s="707"/>
      <c r="I46" s="707"/>
      <c r="J46" s="707"/>
      <c r="K46" s="707"/>
      <c r="L46" s="707"/>
      <c r="M46" s="707"/>
      <c r="N46" s="707"/>
      <c r="O46" s="707"/>
      <c r="S46" s="138">
        <f>T48/S48</f>
        <v>0.83333333333333337</v>
      </c>
    </row>
    <row r="47" spans="2:21" x14ac:dyDescent="0.3">
      <c r="S47" s="6" t="s">
        <v>116</v>
      </c>
      <c r="T47" s="6" t="s">
        <v>109</v>
      </c>
      <c r="U47" s="6" t="s">
        <v>110</v>
      </c>
    </row>
    <row r="48" spans="2:21" x14ac:dyDescent="0.3">
      <c r="S48" s="370">
        <v>30</v>
      </c>
      <c r="T48" s="370">
        <v>25</v>
      </c>
      <c r="U48" s="370">
        <v>5</v>
      </c>
    </row>
  </sheetData>
  <dataConsolidate/>
  <mergeCells count="18">
    <mergeCell ref="B29:B46"/>
    <mergeCell ref="C46:D46"/>
    <mergeCell ref="G46:O46"/>
    <mergeCell ref="B2:O2"/>
    <mergeCell ref="B3:B5"/>
    <mergeCell ref="C3:C5"/>
    <mergeCell ref="D3:D5"/>
    <mergeCell ref="E3:E5"/>
    <mergeCell ref="F3:F5"/>
    <mergeCell ref="G3:G4"/>
    <mergeCell ref="H3:H4"/>
    <mergeCell ref="I3:N4"/>
    <mergeCell ref="O3:O5"/>
    <mergeCell ref="P3:R4"/>
    <mergeCell ref="S3:U4"/>
    <mergeCell ref="B6:B27"/>
    <mergeCell ref="C27:D27"/>
    <mergeCell ref="G27:O27"/>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'F:\Cronograma de Inversión 2017\[Cronograma de Inversión 2017 mantee info.xlsx]Hoja2'!#REF!</xm:f>
          </x14:formula1>
          <xm:sqref>B29 G29:H45</xm:sqref>
        </x14:dataValidation>
        <x14:dataValidation type="list" allowBlank="1" showInputMessage="1" showErrorMessage="1">
          <x14:formula1>
            <xm:f>'C:\Users\1094906352\AppData\Local\Microsoft\Windows\INetCache\Content.Outlook\89G7YU1H\[Cronograma de Inversión 2017 ADQUISICION INFORMATICA (003).xlsx]Hoja2'!#REF!</xm:f>
          </x14:formula1>
          <xm:sqref>B6:B7 H6:H26 G6:G27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T113"/>
  <sheetViews>
    <sheetView zoomScale="90" zoomScaleNormal="90" workbookViewId="0">
      <pane xSplit="2" ySplit="4" topLeftCell="E91" activePane="bottomRight" state="frozen"/>
      <selection pane="topRight" activeCell="C1" sqref="C1"/>
      <selection pane="bottomLeft" activeCell="A5" sqref="A5"/>
      <selection pane="bottomRight" activeCell="Q103" sqref="Q103"/>
    </sheetView>
  </sheetViews>
  <sheetFormatPr defaultColWidth="11.5546875" defaultRowHeight="14.4" x14ac:dyDescent="0.3"/>
  <cols>
    <col min="1" max="1" width="24.44140625" style="1" customWidth="1"/>
    <col min="2" max="2" width="47.6640625" style="345" customWidth="1"/>
    <col min="3" max="3" width="32.5546875" style="1" customWidth="1"/>
    <col min="4" max="4" width="16.5546875" style="1" customWidth="1"/>
    <col min="5" max="5" width="20.88671875" style="1" customWidth="1"/>
    <col min="6" max="6" width="17.88671875" style="1" customWidth="1"/>
    <col min="7" max="7" width="11.33203125" style="1" customWidth="1"/>
    <col min="8" max="8" width="16.88671875" style="1" customWidth="1"/>
    <col min="9" max="9" width="14.5546875" style="1" customWidth="1"/>
    <col min="10" max="10" width="12.88671875" style="1" customWidth="1"/>
    <col min="11" max="11" width="11.88671875" style="1" customWidth="1"/>
    <col min="12" max="12" width="14.88671875" style="1" customWidth="1"/>
    <col min="13" max="13" width="10.88671875" style="1" hidden="1" customWidth="1"/>
    <col min="14" max="14" width="9.44140625" style="1" hidden="1" customWidth="1"/>
    <col min="15" max="15" width="11.6640625" style="1" hidden="1" customWidth="1"/>
    <col min="16" max="16" width="9.109375" style="1" hidden="1" customWidth="1"/>
    <col min="17" max="17" width="16.5546875" style="1" customWidth="1"/>
    <col min="18" max="18" width="16.6640625" style="1" customWidth="1"/>
    <col min="19" max="19" width="16.33203125" style="1" customWidth="1"/>
    <col min="20" max="259" width="11.5546875" style="1"/>
    <col min="260" max="260" width="1.6640625" style="1" customWidth="1"/>
    <col min="261" max="262" width="28.6640625" style="1" customWidth="1"/>
    <col min="263" max="263" width="22.88671875" style="1" bestFit="1" customWidth="1"/>
    <col min="264" max="265" width="40.109375" style="1" customWidth="1"/>
    <col min="266" max="266" width="27.33203125" style="1" customWidth="1"/>
    <col min="267" max="267" width="20.6640625" style="1" customWidth="1"/>
    <col min="268" max="268" width="22.44140625" style="1" customWidth="1"/>
    <col min="269" max="269" width="21.33203125" style="1" customWidth="1"/>
    <col min="270" max="270" width="16" style="1" bestFit="1" customWidth="1"/>
    <col min="271" max="271" width="49" style="1" customWidth="1"/>
    <col min="272" max="515" width="11.5546875" style="1"/>
    <col min="516" max="516" width="1.6640625" style="1" customWidth="1"/>
    <col min="517" max="518" width="28.6640625" style="1" customWidth="1"/>
    <col min="519" max="519" width="22.88671875" style="1" bestFit="1" customWidth="1"/>
    <col min="520" max="521" width="40.109375" style="1" customWidth="1"/>
    <col min="522" max="522" width="27.33203125" style="1" customWidth="1"/>
    <col min="523" max="523" width="20.6640625" style="1" customWidth="1"/>
    <col min="524" max="524" width="22.44140625" style="1" customWidth="1"/>
    <col min="525" max="525" width="21.33203125" style="1" customWidth="1"/>
    <col min="526" max="526" width="16" style="1" bestFit="1" customWidth="1"/>
    <col min="527" max="527" width="49" style="1" customWidth="1"/>
    <col min="528" max="771" width="11.5546875" style="1"/>
    <col min="772" max="772" width="1.6640625" style="1" customWidth="1"/>
    <col min="773" max="774" width="28.6640625" style="1" customWidth="1"/>
    <col min="775" max="775" width="22.88671875" style="1" bestFit="1" customWidth="1"/>
    <col min="776" max="777" width="40.109375" style="1" customWidth="1"/>
    <col min="778" max="778" width="27.33203125" style="1" customWidth="1"/>
    <col min="779" max="779" width="20.6640625" style="1" customWidth="1"/>
    <col min="780" max="780" width="22.44140625" style="1" customWidth="1"/>
    <col min="781" max="781" width="21.33203125" style="1" customWidth="1"/>
    <col min="782" max="782" width="16" style="1" bestFit="1" customWidth="1"/>
    <col min="783" max="783" width="49" style="1" customWidth="1"/>
    <col min="784" max="1027" width="11.5546875" style="1"/>
    <col min="1028" max="1028" width="1.6640625" style="1" customWidth="1"/>
    <col min="1029" max="1030" width="28.6640625" style="1" customWidth="1"/>
    <col min="1031" max="1031" width="22.88671875" style="1" bestFit="1" customWidth="1"/>
    <col min="1032" max="1033" width="40.109375" style="1" customWidth="1"/>
    <col min="1034" max="1034" width="27.33203125" style="1" customWidth="1"/>
    <col min="1035" max="1035" width="20.6640625" style="1" customWidth="1"/>
    <col min="1036" max="1036" width="22.44140625" style="1" customWidth="1"/>
    <col min="1037" max="1037" width="21.33203125" style="1" customWidth="1"/>
    <col min="1038" max="1038" width="16" style="1" bestFit="1" customWidth="1"/>
    <col min="1039" max="1039" width="49" style="1" customWidth="1"/>
    <col min="1040" max="1283" width="11.5546875" style="1"/>
    <col min="1284" max="1284" width="1.6640625" style="1" customWidth="1"/>
    <col min="1285" max="1286" width="28.6640625" style="1" customWidth="1"/>
    <col min="1287" max="1287" width="22.88671875" style="1" bestFit="1" customWidth="1"/>
    <col min="1288" max="1289" width="40.109375" style="1" customWidth="1"/>
    <col min="1290" max="1290" width="27.33203125" style="1" customWidth="1"/>
    <col min="1291" max="1291" width="20.6640625" style="1" customWidth="1"/>
    <col min="1292" max="1292" width="22.44140625" style="1" customWidth="1"/>
    <col min="1293" max="1293" width="21.33203125" style="1" customWidth="1"/>
    <col min="1294" max="1294" width="16" style="1" bestFit="1" customWidth="1"/>
    <col min="1295" max="1295" width="49" style="1" customWidth="1"/>
    <col min="1296" max="1539" width="11.5546875" style="1"/>
    <col min="1540" max="1540" width="1.6640625" style="1" customWidth="1"/>
    <col min="1541" max="1542" width="28.6640625" style="1" customWidth="1"/>
    <col min="1543" max="1543" width="22.88671875" style="1" bestFit="1" customWidth="1"/>
    <col min="1544" max="1545" width="40.109375" style="1" customWidth="1"/>
    <col min="1546" max="1546" width="27.33203125" style="1" customWidth="1"/>
    <col min="1547" max="1547" width="20.6640625" style="1" customWidth="1"/>
    <col min="1548" max="1548" width="22.44140625" style="1" customWidth="1"/>
    <col min="1549" max="1549" width="21.33203125" style="1" customWidth="1"/>
    <col min="1550" max="1550" width="16" style="1" bestFit="1" customWidth="1"/>
    <col min="1551" max="1551" width="49" style="1" customWidth="1"/>
    <col min="1552" max="1795" width="11.5546875" style="1"/>
    <col min="1796" max="1796" width="1.6640625" style="1" customWidth="1"/>
    <col min="1797" max="1798" width="28.6640625" style="1" customWidth="1"/>
    <col min="1799" max="1799" width="22.88671875" style="1" bestFit="1" customWidth="1"/>
    <col min="1800" max="1801" width="40.109375" style="1" customWidth="1"/>
    <col min="1802" max="1802" width="27.33203125" style="1" customWidth="1"/>
    <col min="1803" max="1803" width="20.6640625" style="1" customWidth="1"/>
    <col min="1804" max="1804" width="22.44140625" style="1" customWidth="1"/>
    <col min="1805" max="1805" width="21.33203125" style="1" customWidth="1"/>
    <col min="1806" max="1806" width="16" style="1" bestFit="1" customWidth="1"/>
    <col min="1807" max="1807" width="49" style="1" customWidth="1"/>
    <col min="1808" max="2051" width="11.5546875" style="1"/>
    <col min="2052" max="2052" width="1.6640625" style="1" customWidth="1"/>
    <col min="2053" max="2054" width="28.6640625" style="1" customWidth="1"/>
    <col min="2055" max="2055" width="22.88671875" style="1" bestFit="1" customWidth="1"/>
    <col min="2056" max="2057" width="40.109375" style="1" customWidth="1"/>
    <col min="2058" max="2058" width="27.33203125" style="1" customWidth="1"/>
    <col min="2059" max="2059" width="20.6640625" style="1" customWidth="1"/>
    <col min="2060" max="2060" width="22.44140625" style="1" customWidth="1"/>
    <col min="2061" max="2061" width="21.33203125" style="1" customWidth="1"/>
    <col min="2062" max="2062" width="16" style="1" bestFit="1" customWidth="1"/>
    <col min="2063" max="2063" width="49" style="1" customWidth="1"/>
    <col min="2064" max="2307" width="11.5546875" style="1"/>
    <col min="2308" max="2308" width="1.6640625" style="1" customWidth="1"/>
    <col min="2309" max="2310" width="28.6640625" style="1" customWidth="1"/>
    <col min="2311" max="2311" width="22.88671875" style="1" bestFit="1" customWidth="1"/>
    <col min="2312" max="2313" width="40.109375" style="1" customWidth="1"/>
    <col min="2314" max="2314" width="27.33203125" style="1" customWidth="1"/>
    <col min="2315" max="2315" width="20.6640625" style="1" customWidth="1"/>
    <col min="2316" max="2316" width="22.44140625" style="1" customWidth="1"/>
    <col min="2317" max="2317" width="21.33203125" style="1" customWidth="1"/>
    <col min="2318" max="2318" width="16" style="1" bestFit="1" customWidth="1"/>
    <col min="2319" max="2319" width="49" style="1" customWidth="1"/>
    <col min="2320" max="2563" width="11.5546875" style="1"/>
    <col min="2564" max="2564" width="1.6640625" style="1" customWidth="1"/>
    <col min="2565" max="2566" width="28.6640625" style="1" customWidth="1"/>
    <col min="2567" max="2567" width="22.88671875" style="1" bestFit="1" customWidth="1"/>
    <col min="2568" max="2569" width="40.109375" style="1" customWidth="1"/>
    <col min="2570" max="2570" width="27.33203125" style="1" customWidth="1"/>
    <col min="2571" max="2571" width="20.6640625" style="1" customWidth="1"/>
    <col min="2572" max="2572" width="22.44140625" style="1" customWidth="1"/>
    <col min="2573" max="2573" width="21.33203125" style="1" customWidth="1"/>
    <col min="2574" max="2574" width="16" style="1" bestFit="1" customWidth="1"/>
    <col min="2575" max="2575" width="49" style="1" customWidth="1"/>
    <col min="2576" max="2819" width="11.5546875" style="1"/>
    <col min="2820" max="2820" width="1.6640625" style="1" customWidth="1"/>
    <col min="2821" max="2822" width="28.6640625" style="1" customWidth="1"/>
    <col min="2823" max="2823" width="22.88671875" style="1" bestFit="1" customWidth="1"/>
    <col min="2824" max="2825" width="40.109375" style="1" customWidth="1"/>
    <col min="2826" max="2826" width="27.33203125" style="1" customWidth="1"/>
    <col min="2827" max="2827" width="20.6640625" style="1" customWidth="1"/>
    <col min="2828" max="2828" width="22.44140625" style="1" customWidth="1"/>
    <col min="2829" max="2829" width="21.33203125" style="1" customWidth="1"/>
    <col min="2830" max="2830" width="16" style="1" bestFit="1" customWidth="1"/>
    <col min="2831" max="2831" width="49" style="1" customWidth="1"/>
    <col min="2832" max="3075" width="11.5546875" style="1"/>
    <col min="3076" max="3076" width="1.6640625" style="1" customWidth="1"/>
    <col min="3077" max="3078" width="28.6640625" style="1" customWidth="1"/>
    <col min="3079" max="3079" width="22.88671875" style="1" bestFit="1" customWidth="1"/>
    <col min="3080" max="3081" width="40.109375" style="1" customWidth="1"/>
    <col min="3082" max="3082" width="27.33203125" style="1" customWidth="1"/>
    <col min="3083" max="3083" width="20.6640625" style="1" customWidth="1"/>
    <col min="3084" max="3084" width="22.44140625" style="1" customWidth="1"/>
    <col min="3085" max="3085" width="21.33203125" style="1" customWidth="1"/>
    <col min="3086" max="3086" width="16" style="1" bestFit="1" customWidth="1"/>
    <col min="3087" max="3087" width="49" style="1" customWidth="1"/>
    <col min="3088" max="3331" width="11.5546875" style="1"/>
    <col min="3332" max="3332" width="1.6640625" style="1" customWidth="1"/>
    <col min="3333" max="3334" width="28.6640625" style="1" customWidth="1"/>
    <col min="3335" max="3335" width="22.88671875" style="1" bestFit="1" customWidth="1"/>
    <col min="3336" max="3337" width="40.109375" style="1" customWidth="1"/>
    <col min="3338" max="3338" width="27.33203125" style="1" customWidth="1"/>
    <col min="3339" max="3339" width="20.6640625" style="1" customWidth="1"/>
    <col min="3340" max="3340" width="22.44140625" style="1" customWidth="1"/>
    <col min="3341" max="3341" width="21.33203125" style="1" customWidth="1"/>
    <col min="3342" max="3342" width="16" style="1" bestFit="1" customWidth="1"/>
    <col min="3343" max="3343" width="49" style="1" customWidth="1"/>
    <col min="3344" max="3587" width="11.5546875" style="1"/>
    <col min="3588" max="3588" width="1.6640625" style="1" customWidth="1"/>
    <col min="3589" max="3590" width="28.6640625" style="1" customWidth="1"/>
    <col min="3591" max="3591" width="22.88671875" style="1" bestFit="1" customWidth="1"/>
    <col min="3592" max="3593" width="40.109375" style="1" customWidth="1"/>
    <col min="3594" max="3594" width="27.33203125" style="1" customWidth="1"/>
    <col min="3595" max="3595" width="20.6640625" style="1" customWidth="1"/>
    <col min="3596" max="3596" width="22.44140625" style="1" customWidth="1"/>
    <col min="3597" max="3597" width="21.33203125" style="1" customWidth="1"/>
    <col min="3598" max="3598" width="16" style="1" bestFit="1" customWidth="1"/>
    <col min="3599" max="3599" width="49" style="1" customWidth="1"/>
    <col min="3600" max="3843" width="11.5546875" style="1"/>
    <col min="3844" max="3844" width="1.6640625" style="1" customWidth="1"/>
    <col min="3845" max="3846" width="28.6640625" style="1" customWidth="1"/>
    <col min="3847" max="3847" width="22.88671875" style="1" bestFit="1" customWidth="1"/>
    <col min="3848" max="3849" width="40.109375" style="1" customWidth="1"/>
    <col min="3850" max="3850" width="27.33203125" style="1" customWidth="1"/>
    <col min="3851" max="3851" width="20.6640625" style="1" customWidth="1"/>
    <col min="3852" max="3852" width="22.44140625" style="1" customWidth="1"/>
    <col min="3853" max="3853" width="21.33203125" style="1" customWidth="1"/>
    <col min="3854" max="3854" width="16" style="1" bestFit="1" customWidth="1"/>
    <col min="3855" max="3855" width="49" style="1" customWidth="1"/>
    <col min="3856" max="4099" width="11.5546875" style="1"/>
    <col min="4100" max="4100" width="1.6640625" style="1" customWidth="1"/>
    <col min="4101" max="4102" width="28.6640625" style="1" customWidth="1"/>
    <col min="4103" max="4103" width="22.88671875" style="1" bestFit="1" customWidth="1"/>
    <col min="4104" max="4105" width="40.109375" style="1" customWidth="1"/>
    <col min="4106" max="4106" width="27.33203125" style="1" customWidth="1"/>
    <col min="4107" max="4107" width="20.6640625" style="1" customWidth="1"/>
    <col min="4108" max="4108" width="22.44140625" style="1" customWidth="1"/>
    <col min="4109" max="4109" width="21.33203125" style="1" customWidth="1"/>
    <col min="4110" max="4110" width="16" style="1" bestFit="1" customWidth="1"/>
    <col min="4111" max="4111" width="49" style="1" customWidth="1"/>
    <col min="4112" max="4355" width="11.5546875" style="1"/>
    <col min="4356" max="4356" width="1.6640625" style="1" customWidth="1"/>
    <col min="4357" max="4358" width="28.6640625" style="1" customWidth="1"/>
    <col min="4359" max="4359" width="22.88671875" style="1" bestFit="1" customWidth="1"/>
    <col min="4360" max="4361" width="40.109375" style="1" customWidth="1"/>
    <col min="4362" max="4362" width="27.33203125" style="1" customWidth="1"/>
    <col min="4363" max="4363" width="20.6640625" style="1" customWidth="1"/>
    <col min="4364" max="4364" width="22.44140625" style="1" customWidth="1"/>
    <col min="4365" max="4365" width="21.33203125" style="1" customWidth="1"/>
    <col min="4366" max="4366" width="16" style="1" bestFit="1" customWidth="1"/>
    <col min="4367" max="4367" width="49" style="1" customWidth="1"/>
    <col min="4368" max="4611" width="11.5546875" style="1"/>
    <col min="4612" max="4612" width="1.6640625" style="1" customWidth="1"/>
    <col min="4613" max="4614" width="28.6640625" style="1" customWidth="1"/>
    <col min="4615" max="4615" width="22.88671875" style="1" bestFit="1" customWidth="1"/>
    <col min="4616" max="4617" width="40.109375" style="1" customWidth="1"/>
    <col min="4618" max="4618" width="27.33203125" style="1" customWidth="1"/>
    <col min="4619" max="4619" width="20.6640625" style="1" customWidth="1"/>
    <col min="4620" max="4620" width="22.44140625" style="1" customWidth="1"/>
    <col min="4621" max="4621" width="21.33203125" style="1" customWidth="1"/>
    <col min="4622" max="4622" width="16" style="1" bestFit="1" customWidth="1"/>
    <col min="4623" max="4623" width="49" style="1" customWidth="1"/>
    <col min="4624" max="4867" width="11.5546875" style="1"/>
    <col min="4868" max="4868" width="1.6640625" style="1" customWidth="1"/>
    <col min="4869" max="4870" width="28.6640625" style="1" customWidth="1"/>
    <col min="4871" max="4871" width="22.88671875" style="1" bestFit="1" customWidth="1"/>
    <col min="4872" max="4873" width="40.109375" style="1" customWidth="1"/>
    <col min="4874" max="4874" width="27.33203125" style="1" customWidth="1"/>
    <col min="4875" max="4875" width="20.6640625" style="1" customWidth="1"/>
    <col min="4876" max="4876" width="22.44140625" style="1" customWidth="1"/>
    <col min="4877" max="4877" width="21.33203125" style="1" customWidth="1"/>
    <col min="4878" max="4878" width="16" style="1" bestFit="1" customWidth="1"/>
    <col min="4879" max="4879" width="49" style="1" customWidth="1"/>
    <col min="4880" max="5123" width="11.5546875" style="1"/>
    <col min="5124" max="5124" width="1.6640625" style="1" customWidth="1"/>
    <col min="5125" max="5126" width="28.6640625" style="1" customWidth="1"/>
    <col min="5127" max="5127" width="22.88671875" style="1" bestFit="1" customWidth="1"/>
    <col min="5128" max="5129" width="40.109375" style="1" customWidth="1"/>
    <col min="5130" max="5130" width="27.33203125" style="1" customWidth="1"/>
    <col min="5131" max="5131" width="20.6640625" style="1" customWidth="1"/>
    <col min="5132" max="5132" width="22.44140625" style="1" customWidth="1"/>
    <col min="5133" max="5133" width="21.33203125" style="1" customWidth="1"/>
    <col min="5134" max="5134" width="16" style="1" bestFit="1" customWidth="1"/>
    <col min="5135" max="5135" width="49" style="1" customWidth="1"/>
    <col min="5136" max="5379" width="11.5546875" style="1"/>
    <col min="5380" max="5380" width="1.6640625" style="1" customWidth="1"/>
    <col min="5381" max="5382" width="28.6640625" style="1" customWidth="1"/>
    <col min="5383" max="5383" width="22.88671875" style="1" bestFit="1" customWidth="1"/>
    <col min="5384" max="5385" width="40.109375" style="1" customWidth="1"/>
    <col min="5386" max="5386" width="27.33203125" style="1" customWidth="1"/>
    <col min="5387" max="5387" width="20.6640625" style="1" customWidth="1"/>
    <col min="5388" max="5388" width="22.44140625" style="1" customWidth="1"/>
    <col min="5389" max="5389" width="21.33203125" style="1" customWidth="1"/>
    <col min="5390" max="5390" width="16" style="1" bestFit="1" customWidth="1"/>
    <col min="5391" max="5391" width="49" style="1" customWidth="1"/>
    <col min="5392" max="5635" width="11.5546875" style="1"/>
    <col min="5636" max="5636" width="1.6640625" style="1" customWidth="1"/>
    <col min="5637" max="5638" width="28.6640625" style="1" customWidth="1"/>
    <col min="5639" max="5639" width="22.88671875" style="1" bestFit="1" customWidth="1"/>
    <col min="5640" max="5641" width="40.109375" style="1" customWidth="1"/>
    <col min="5642" max="5642" width="27.33203125" style="1" customWidth="1"/>
    <col min="5643" max="5643" width="20.6640625" style="1" customWidth="1"/>
    <col min="5644" max="5644" width="22.44140625" style="1" customWidth="1"/>
    <col min="5645" max="5645" width="21.33203125" style="1" customWidth="1"/>
    <col min="5646" max="5646" width="16" style="1" bestFit="1" customWidth="1"/>
    <col min="5647" max="5647" width="49" style="1" customWidth="1"/>
    <col min="5648" max="5891" width="11.5546875" style="1"/>
    <col min="5892" max="5892" width="1.6640625" style="1" customWidth="1"/>
    <col min="5893" max="5894" width="28.6640625" style="1" customWidth="1"/>
    <col min="5895" max="5895" width="22.88671875" style="1" bestFit="1" customWidth="1"/>
    <col min="5896" max="5897" width="40.109375" style="1" customWidth="1"/>
    <col min="5898" max="5898" width="27.33203125" style="1" customWidth="1"/>
    <col min="5899" max="5899" width="20.6640625" style="1" customWidth="1"/>
    <col min="5900" max="5900" width="22.44140625" style="1" customWidth="1"/>
    <col min="5901" max="5901" width="21.33203125" style="1" customWidth="1"/>
    <col min="5902" max="5902" width="16" style="1" bestFit="1" customWidth="1"/>
    <col min="5903" max="5903" width="49" style="1" customWidth="1"/>
    <col min="5904" max="6147" width="11.5546875" style="1"/>
    <col min="6148" max="6148" width="1.6640625" style="1" customWidth="1"/>
    <col min="6149" max="6150" width="28.6640625" style="1" customWidth="1"/>
    <col min="6151" max="6151" width="22.88671875" style="1" bestFit="1" customWidth="1"/>
    <col min="6152" max="6153" width="40.109375" style="1" customWidth="1"/>
    <col min="6154" max="6154" width="27.33203125" style="1" customWidth="1"/>
    <col min="6155" max="6155" width="20.6640625" style="1" customWidth="1"/>
    <col min="6156" max="6156" width="22.44140625" style="1" customWidth="1"/>
    <col min="6157" max="6157" width="21.33203125" style="1" customWidth="1"/>
    <col min="6158" max="6158" width="16" style="1" bestFit="1" customWidth="1"/>
    <col min="6159" max="6159" width="49" style="1" customWidth="1"/>
    <col min="6160" max="6403" width="11.5546875" style="1"/>
    <col min="6404" max="6404" width="1.6640625" style="1" customWidth="1"/>
    <col min="6405" max="6406" width="28.6640625" style="1" customWidth="1"/>
    <col min="6407" max="6407" width="22.88671875" style="1" bestFit="1" customWidth="1"/>
    <col min="6408" max="6409" width="40.109375" style="1" customWidth="1"/>
    <col min="6410" max="6410" width="27.33203125" style="1" customWidth="1"/>
    <col min="6411" max="6411" width="20.6640625" style="1" customWidth="1"/>
    <col min="6412" max="6412" width="22.44140625" style="1" customWidth="1"/>
    <col min="6413" max="6413" width="21.33203125" style="1" customWidth="1"/>
    <col min="6414" max="6414" width="16" style="1" bestFit="1" customWidth="1"/>
    <col min="6415" max="6415" width="49" style="1" customWidth="1"/>
    <col min="6416" max="6659" width="11.5546875" style="1"/>
    <col min="6660" max="6660" width="1.6640625" style="1" customWidth="1"/>
    <col min="6661" max="6662" width="28.6640625" style="1" customWidth="1"/>
    <col min="6663" max="6663" width="22.88671875" style="1" bestFit="1" customWidth="1"/>
    <col min="6664" max="6665" width="40.109375" style="1" customWidth="1"/>
    <col min="6666" max="6666" width="27.33203125" style="1" customWidth="1"/>
    <col min="6667" max="6667" width="20.6640625" style="1" customWidth="1"/>
    <col min="6668" max="6668" width="22.44140625" style="1" customWidth="1"/>
    <col min="6669" max="6669" width="21.33203125" style="1" customWidth="1"/>
    <col min="6670" max="6670" width="16" style="1" bestFit="1" customWidth="1"/>
    <col min="6671" max="6671" width="49" style="1" customWidth="1"/>
    <col min="6672" max="6915" width="11.5546875" style="1"/>
    <col min="6916" max="6916" width="1.6640625" style="1" customWidth="1"/>
    <col min="6917" max="6918" width="28.6640625" style="1" customWidth="1"/>
    <col min="6919" max="6919" width="22.88671875" style="1" bestFit="1" customWidth="1"/>
    <col min="6920" max="6921" width="40.109375" style="1" customWidth="1"/>
    <col min="6922" max="6922" width="27.33203125" style="1" customWidth="1"/>
    <col min="6923" max="6923" width="20.6640625" style="1" customWidth="1"/>
    <col min="6924" max="6924" width="22.44140625" style="1" customWidth="1"/>
    <col min="6925" max="6925" width="21.33203125" style="1" customWidth="1"/>
    <col min="6926" max="6926" width="16" style="1" bestFit="1" customWidth="1"/>
    <col min="6927" max="6927" width="49" style="1" customWidth="1"/>
    <col min="6928" max="7171" width="11.5546875" style="1"/>
    <col min="7172" max="7172" width="1.6640625" style="1" customWidth="1"/>
    <col min="7173" max="7174" width="28.6640625" style="1" customWidth="1"/>
    <col min="7175" max="7175" width="22.88671875" style="1" bestFit="1" customWidth="1"/>
    <col min="7176" max="7177" width="40.109375" style="1" customWidth="1"/>
    <col min="7178" max="7178" width="27.33203125" style="1" customWidth="1"/>
    <col min="7179" max="7179" width="20.6640625" style="1" customWidth="1"/>
    <col min="7180" max="7180" width="22.44140625" style="1" customWidth="1"/>
    <col min="7181" max="7181" width="21.33203125" style="1" customWidth="1"/>
    <col min="7182" max="7182" width="16" style="1" bestFit="1" customWidth="1"/>
    <col min="7183" max="7183" width="49" style="1" customWidth="1"/>
    <col min="7184" max="7427" width="11.5546875" style="1"/>
    <col min="7428" max="7428" width="1.6640625" style="1" customWidth="1"/>
    <col min="7429" max="7430" width="28.6640625" style="1" customWidth="1"/>
    <col min="7431" max="7431" width="22.88671875" style="1" bestFit="1" customWidth="1"/>
    <col min="7432" max="7433" width="40.109375" style="1" customWidth="1"/>
    <col min="7434" max="7434" width="27.33203125" style="1" customWidth="1"/>
    <col min="7435" max="7435" width="20.6640625" style="1" customWidth="1"/>
    <col min="7436" max="7436" width="22.44140625" style="1" customWidth="1"/>
    <col min="7437" max="7437" width="21.33203125" style="1" customWidth="1"/>
    <col min="7438" max="7438" width="16" style="1" bestFit="1" customWidth="1"/>
    <col min="7439" max="7439" width="49" style="1" customWidth="1"/>
    <col min="7440" max="7683" width="11.5546875" style="1"/>
    <col min="7684" max="7684" width="1.6640625" style="1" customWidth="1"/>
    <col min="7685" max="7686" width="28.6640625" style="1" customWidth="1"/>
    <col min="7687" max="7687" width="22.88671875" style="1" bestFit="1" customWidth="1"/>
    <col min="7688" max="7689" width="40.109375" style="1" customWidth="1"/>
    <col min="7690" max="7690" width="27.33203125" style="1" customWidth="1"/>
    <col min="7691" max="7691" width="20.6640625" style="1" customWidth="1"/>
    <col min="7692" max="7692" width="22.44140625" style="1" customWidth="1"/>
    <col min="7693" max="7693" width="21.33203125" style="1" customWidth="1"/>
    <col min="7694" max="7694" width="16" style="1" bestFit="1" customWidth="1"/>
    <col min="7695" max="7695" width="49" style="1" customWidth="1"/>
    <col min="7696" max="7939" width="11.5546875" style="1"/>
    <col min="7940" max="7940" width="1.6640625" style="1" customWidth="1"/>
    <col min="7941" max="7942" width="28.6640625" style="1" customWidth="1"/>
    <col min="7943" max="7943" width="22.88671875" style="1" bestFit="1" customWidth="1"/>
    <col min="7944" max="7945" width="40.109375" style="1" customWidth="1"/>
    <col min="7946" max="7946" width="27.33203125" style="1" customWidth="1"/>
    <col min="7947" max="7947" width="20.6640625" style="1" customWidth="1"/>
    <col min="7948" max="7948" width="22.44140625" style="1" customWidth="1"/>
    <col min="7949" max="7949" width="21.33203125" style="1" customWidth="1"/>
    <col min="7950" max="7950" width="16" style="1" bestFit="1" customWidth="1"/>
    <col min="7951" max="7951" width="49" style="1" customWidth="1"/>
    <col min="7952" max="8195" width="11.5546875" style="1"/>
    <col min="8196" max="8196" width="1.6640625" style="1" customWidth="1"/>
    <col min="8197" max="8198" width="28.6640625" style="1" customWidth="1"/>
    <col min="8199" max="8199" width="22.88671875" style="1" bestFit="1" customWidth="1"/>
    <col min="8200" max="8201" width="40.109375" style="1" customWidth="1"/>
    <col min="8202" max="8202" width="27.33203125" style="1" customWidth="1"/>
    <col min="8203" max="8203" width="20.6640625" style="1" customWidth="1"/>
    <col min="8204" max="8204" width="22.44140625" style="1" customWidth="1"/>
    <col min="8205" max="8205" width="21.33203125" style="1" customWidth="1"/>
    <col min="8206" max="8206" width="16" style="1" bestFit="1" customWidth="1"/>
    <col min="8207" max="8207" width="49" style="1" customWidth="1"/>
    <col min="8208" max="8451" width="11.5546875" style="1"/>
    <col min="8452" max="8452" width="1.6640625" style="1" customWidth="1"/>
    <col min="8453" max="8454" width="28.6640625" style="1" customWidth="1"/>
    <col min="8455" max="8455" width="22.88671875" style="1" bestFit="1" customWidth="1"/>
    <col min="8456" max="8457" width="40.109375" style="1" customWidth="1"/>
    <col min="8458" max="8458" width="27.33203125" style="1" customWidth="1"/>
    <col min="8459" max="8459" width="20.6640625" style="1" customWidth="1"/>
    <col min="8460" max="8460" width="22.44140625" style="1" customWidth="1"/>
    <col min="8461" max="8461" width="21.33203125" style="1" customWidth="1"/>
    <col min="8462" max="8462" width="16" style="1" bestFit="1" customWidth="1"/>
    <col min="8463" max="8463" width="49" style="1" customWidth="1"/>
    <col min="8464" max="8707" width="11.5546875" style="1"/>
    <col min="8708" max="8708" width="1.6640625" style="1" customWidth="1"/>
    <col min="8709" max="8710" width="28.6640625" style="1" customWidth="1"/>
    <col min="8711" max="8711" width="22.88671875" style="1" bestFit="1" customWidth="1"/>
    <col min="8712" max="8713" width="40.109375" style="1" customWidth="1"/>
    <col min="8714" max="8714" width="27.33203125" style="1" customWidth="1"/>
    <col min="8715" max="8715" width="20.6640625" style="1" customWidth="1"/>
    <col min="8716" max="8716" width="22.44140625" style="1" customWidth="1"/>
    <col min="8717" max="8717" width="21.33203125" style="1" customWidth="1"/>
    <col min="8718" max="8718" width="16" style="1" bestFit="1" customWidth="1"/>
    <col min="8719" max="8719" width="49" style="1" customWidth="1"/>
    <col min="8720" max="8963" width="11.5546875" style="1"/>
    <col min="8964" max="8964" width="1.6640625" style="1" customWidth="1"/>
    <col min="8965" max="8966" width="28.6640625" style="1" customWidth="1"/>
    <col min="8967" max="8967" width="22.88671875" style="1" bestFit="1" customWidth="1"/>
    <col min="8968" max="8969" width="40.109375" style="1" customWidth="1"/>
    <col min="8970" max="8970" width="27.33203125" style="1" customWidth="1"/>
    <col min="8971" max="8971" width="20.6640625" style="1" customWidth="1"/>
    <col min="8972" max="8972" width="22.44140625" style="1" customWidth="1"/>
    <col min="8973" max="8973" width="21.33203125" style="1" customWidth="1"/>
    <col min="8974" max="8974" width="16" style="1" bestFit="1" customWidth="1"/>
    <col min="8975" max="8975" width="49" style="1" customWidth="1"/>
    <col min="8976" max="9219" width="11.5546875" style="1"/>
    <col min="9220" max="9220" width="1.6640625" style="1" customWidth="1"/>
    <col min="9221" max="9222" width="28.6640625" style="1" customWidth="1"/>
    <col min="9223" max="9223" width="22.88671875" style="1" bestFit="1" customWidth="1"/>
    <col min="9224" max="9225" width="40.109375" style="1" customWidth="1"/>
    <col min="9226" max="9226" width="27.33203125" style="1" customWidth="1"/>
    <col min="9227" max="9227" width="20.6640625" style="1" customWidth="1"/>
    <col min="9228" max="9228" width="22.44140625" style="1" customWidth="1"/>
    <col min="9229" max="9229" width="21.33203125" style="1" customWidth="1"/>
    <col min="9230" max="9230" width="16" style="1" bestFit="1" customWidth="1"/>
    <col min="9231" max="9231" width="49" style="1" customWidth="1"/>
    <col min="9232" max="9475" width="11.5546875" style="1"/>
    <col min="9476" max="9476" width="1.6640625" style="1" customWidth="1"/>
    <col min="9477" max="9478" width="28.6640625" style="1" customWidth="1"/>
    <col min="9479" max="9479" width="22.88671875" style="1" bestFit="1" customWidth="1"/>
    <col min="9480" max="9481" width="40.109375" style="1" customWidth="1"/>
    <col min="9482" max="9482" width="27.33203125" style="1" customWidth="1"/>
    <col min="9483" max="9483" width="20.6640625" style="1" customWidth="1"/>
    <col min="9484" max="9484" width="22.44140625" style="1" customWidth="1"/>
    <col min="9485" max="9485" width="21.33203125" style="1" customWidth="1"/>
    <col min="9486" max="9486" width="16" style="1" bestFit="1" customWidth="1"/>
    <col min="9487" max="9487" width="49" style="1" customWidth="1"/>
    <col min="9488" max="9731" width="11.5546875" style="1"/>
    <col min="9732" max="9732" width="1.6640625" style="1" customWidth="1"/>
    <col min="9733" max="9734" width="28.6640625" style="1" customWidth="1"/>
    <col min="9735" max="9735" width="22.88671875" style="1" bestFit="1" customWidth="1"/>
    <col min="9736" max="9737" width="40.109375" style="1" customWidth="1"/>
    <col min="9738" max="9738" width="27.33203125" style="1" customWidth="1"/>
    <col min="9739" max="9739" width="20.6640625" style="1" customWidth="1"/>
    <col min="9740" max="9740" width="22.44140625" style="1" customWidth="1"/>
    <col min="9741" max="9741" width="21.33203125" style="1" customWidth="1"/>
    <col min="9742" max="9742" width="16" style="1" bestFit="1" customWidth="1"/>
    <col min="9743" max="9743" width="49" style="1" customWidth="1"/>
    <col min="9744" max="9987" width="11.5546875" style="1"/>
    <col min="9988" max="9988" width="1.6640625" style="1" customWidth="1"/>
    <col min="9989" max="9990" width="28.6640625" style="1" customWidth="1"/>
    <col min="9991" max="9991" width="22.88671875" style="1" bestFit="1" customWidth="1"/>
    <col min="9992" max="9993" width="40.109375" style="1" customWidth="1"/>
    <col min="9994" max="9994" width="27.33203125" style="1" customWidth="1"/>
    <col min="9995" max="9995" width="20.6640625" style="1" customWidth="1"/>
    <col min="9996" max="9996" width="22.44140625" style="1" customWidth="1"/>
    <col min="9997" max="9997" width="21.33203125" style="1" customWidth="1"/>
    <col min="9998" max="9998" width="16" style="1" bestFit="1" customWidth="1"/>
    <col min="9999" max="9999" width="49" style="1" customWidth="1"/>
    <col min="10000" max="10243" width="11.5546875" style="1"/>
    <col min="10244" max="10244" width="1.6640625" style="1" customWidth="1"/>
    <col min="10245" max="10246" width="28.6640625" style="1" customWidth="1"/>
    <col min="10247" max="10247" width="22.88671875" style="1" bestFit="1" customWidth="1"/>
    <col min="10248" max="10249" width="40.109375" style="1" customWidth="1"/>
    <col min="10250" max="10250" width="27.33203125" style="1" customWidth="1"/>
    <col min="10251" max="10251" width="20.6640625" style="1" customWidth="1"/>
    <col min="10252" max="10252" width="22.44140625" style="1" customWidth="1"/>
    <col min="10253" max="10253" width="21.33203125" style="1" customWidth="1"/>
    <col min="10254" max="10254" width="16" style="1" bestFit="1" customWidth="1"/>
    <col min="10255" max="10255" width="49" style="1" customWidth="1"/>
    <col min="10256" max="10499" width="11.5546875" style="1"/>
    <col min="10500" max="10500" width="1.6640625" style="1" customWidth="1"/>
    <col min="10501" max="10502" width="28.6640625" style="1" customWidth="1"/>
    <col min="10503" max="10503" width="22.88671875" style="1" bestFit="1" customWidth="1"/>
    <col min="10504" max="10505" width="40.109375" style="1" customWidth="1"/>
    <col min="10506" max="10506" width="27.33203125" style="1" customWidth="1"/>
    <col min="10507" max="10507" width="20.6640625" style="1" customWidth="1"/>
    <col min="10508" max="10508" width="22.44140625" style="1" customWidth="1"/>
    <col min="10509" max="10509" width="21.33203125" style="1" customWidth="1"/>
    <col min="10510" max="10510" width="16" style="1" bestFit="1" customWidth="1"/>
    <col min="10511" max="10511" width="49" style="1" customWidth="1"/>
    <col min="10512" max="10755" width="11.5546875" style="1"/>
    <col min="10756" max="10756" width="1.6640625" style="1" customWidth="1"/>
    <col min="10757" max="10758" width="28.6640625" style="1" customWidth="1"/>
    <col min="10759" max="10759" width="22.88671875" style="1" bestFit="1" customWidth="1"/>
    <col min="10760" max="10761" width="40.109375" style="1" customWidth="1"/>
    <col min="10762" max="10762" width="27.33203125" style="1" customWidth="1"/>
    <col min="10763" max="10763" width="20.6640625" style="1" customWidth="1"/>
    <col min="10764" max="10764" width="22.44140625" style="1" customWidth="1"/>
    <col min="10765" max="10765" width="21.33203125" style="1" customWidth="1"/>
    <col min="10766" max="10766" width="16" style="1" bestFit="1" customWidth="1"/>
    <col min="10767" max="10767" width="49" style="1" customWidth="1"/>
    <col min="10768" max="11011" width="11.5546875" style="1"/>
    <col min="11012" max="11012" width="1.6640625" style="1" customWidth="1"/>
    <col min="11013" max="11014" width="28.6640625" style="1" customWidth="1"/>
    <col min="11015" max="11015" width="22.88671875" style="1" bestFit="1" customWidth="1"/>
    <col min="11016" max="11017" width="40.109375" style="1" customWidth="1"/>
    <col min="11018" max="11018" width="27.33203125" style="1" customWidth="1"/>
    <col min="11019" max="11019" width="20.6640625" style="1" customWidth="1"/>
    <col min="11020" max="11020" width="22.44140625" style="1" customWidth="1"/>
    <col min="11021" max="11021" width="21.33203125" style="1" customWidth="1"/>
    <col min="11022" max="11022" width="16" style="1" bestFit="1" customWidth="1"/>
    <col min="11023" max="11023" width="49" style="1" customWidth="1"/>
    <col min="11024" max="11267" width="11.5546875" style="1"/>
    <col min="11268" max="11268" width="1.6640625" style="1" customWidth="1"/>
    <col min="11269" max="11270" width="28.6640625" style="1" customWidth="1"/>
    <col min="11271" max="11271" width="22.88671875" style="1" bestFit="1" customWidth="1"/>
    <col min="11272" max="11273" width="40.109375" style="1" customWidth="1"/>
    <col min="11274" max="11274" width="27.33203125" style="1" customWidth="1"/>
    <col min="11275" max="11275" width="20.6640625" style="1" customWidth="1"/>
    <col min="11276" max="11276" width="22.44140625" style="1" customWidth="1"/>
    <col min="11277" max="11277" width="21.33203125" style="1" customWidth="1"/>
    <col min="11278" max="11278" width="16" style="1" bestFit="1" customWidth="1"/>
    <col min="11279" max="11279" width="49" style="1" customWidth="1"/>
    <col min="11280" max="11523" width="11.5546875" style="1"/>
    <col min="11524" max="11524" width="1.6640625" style="1" customWidth="1"/>
    <col min="11525" max="11526" width="28.6640625" style="1" customWidth="1"/>
    <col min="11527" max="11527" width="22.88671875" style="1" bestFit="1" customWidth="1"/>
    <col min="11528" max="11529" width="40.109375" style="1" customWidth="1"/>
    <col min="11530" max="11530" width="27.33203125" style="1" customWidth="1"/>
    <col min="11531" max="11531" width="20.6640625" style="1" customWidth="1"/>
    <col min="11532" max="11532" width="22.44140625" style="1" customWidth="1"/>
    <col min="11533" max="11533" width="21.33203125" style="1" customWidth="1"/>
    <col min="11534" max="11534" width="16" style="1" bestFit="1" customWidth="1"/>
    <col min="11535" max="11535" width="49" style="1" customWidth="1"/>
    <col min="11536" max="11779" width="11.5546875" style="1"/>
    <col min="11780" max="11780" width="1.6640625" style="1" customWidth="1"/>
    <col min="11781" max="11782" width="28.6640625" style="1" customWidth="1"/>
    <col min="11783" max="11783" width="22.88671875" style="1" bestFit="1" customWidth="1"/>
    <col min="11784" max="11785" width="40.109375" style="1" customWidth="1"/>
    <col min="11786" max="11786" width="27.33203125" style="1" customWidth="1"/>
    <col min="11787" max="11787" width="20.6640625" style="1" customWidth="1"/>
    <col min="11788" max="11788" width="22.44140625" style="1" customWidth="1"/>
    <col min="11789" max="11789" width="21.33203125" style="1" customWidth="1"/>
    <col min="11790" max="11790" width="16" style="1" bestFit="1" customWidth="1"/>
    <col min="11791" max="11791" width="49" style="1" customWidth="1"/>
    <col min="11792" max="12035" width="11.5546875" style="1"/>
    <col min="12036" max="12036" width="1.6640625" style="1" customWidth="1"/>
    <col min="12037" max="12038" width="28.6640625" style="1" customWidth="1"/>
    <col min="12039" max="12039" width="22.88671875" style="1" bestFit="1" customWidth="1"/>
    <col min="12040" max="12041" width="40.109375" style="1" customWidth="1"/>
    <col min="12042" max="12042" width="27.33203125" style="1" customWidth="1"/>
    <col min="12043" max="12043" width="20.6640625" style="1" customWidth="1"/>
    <col min="12044" max="12044" width="22.44140625" style="1" customWidth="1"/>
    <col min="12045" max="12045" width="21.33203125" style="1" customWidth="1"/>
    <col min="12046" max="12046" width="16" style="1" bestFit="1" customWidth="1"/>
    <col min="12047" max="12047" width="49" style="1" customWidth="1"/>
    <col min="12048" max="12291" width="11.5546875" style="1"/>
    <col min="12292" max="12292" width="1.6640625" style="1" customWidth="1"/>
    <col min="12293" max="12294" width="28.6640625" style="1" customWidth="1"/>
    <col min="12295" max="12295" width="22.88671875" style="1" bestFit="1" customWidth="1"/>
    <col min="12296" max="12297" width="40.109375" style="1" customWidth="1"/>
    <col min="12298" max="12298" width="27.33203125" style="1" customWidth="1"/>
    <col min="12299" max="12299" width="20.6640625" style="1" customWidth="1"/>
    <col min="12300" max="12300" width="22.44140625" style="1" customWidth="1"/>
    <col min="12301" max="12301" width="21.33203125" style="1" customWidth="1"/>
    <col min="12302" max="12302" width="16" style="1" bestFit="1" customWidth="1"/>
    <col min="12303" max="12303" width="49" style="1" customWidth="1"/>
    <col min="12304" max="12547" width="11.5546875" style="1"/>
    <col min="12548" max="12548" width="1.6640625" style="1" customWidth="1"/>
    <col min="12549" max="12550" width="28.6640625" style="1" customWidth="1"/>
    <col min="12551" max="12551" width="22.88671875" style="1" bestFit="1" customWidth="1"/>
    <col min="12552" max="12553" width="40.109375" style="1" customWidth="1"/>
    <col min="12554" max="12554" width="27.33203125" style="1" customWidth="1"/>
    <col min="12555" max="12555" width="20.6640625" style="1" customWidth="1"/>
    <col min="12556" max="12556" width="22.44140625" style="1" customWidth="1"/>
    <col min="12557" max="12557" width="21.33203125" style="1" customWidth="1"/>
    <col min="12558" max="12558" width="16" style="1" bestFit="1" customWidth="1"/>
    <col min="12559" max="12559" width="49" style="1" customWidth="1"/>
    <col min="12560" max="12803" width="11.5546875" style="1"/>
    <col min="12804" max="12804" width="1.6640625" style="1" customWidth="1"/>
    <col min="12805" max="12806" width="28.6640625" style="1" customWidth="1"/>
    <col min="12807" max="12807" width="22.88671875" style="1" bestFit="1" customWidth="1"/>
    <col min="12808" max="12809" width="40.109375" style="1" customWidth="1"/>
    <col min="12810" max="12810" width="27.33203125" style="1" customWidth="1"/>
    <col min="12811" max="12811" width="20.6640625" style="1" customWidth="1"/>
    <col min="12812" max="12812" width="22.44140625" style="1" customWidth="1"/>
    <col min="12813" max="12813" width="21.33203125" style="1" customWidth="1"/>
    <col min="12814" max="12814" width="16" style="1" bestFit="1" customWidth="1"/>
    <col min="12815" max="12815" width="49" style="1" customWidth="1"/>
    <col min="12816" max="13059" width="11.5546875" style="1"/>
    <col min="13060" max="13060" width="1.6640625" style="1" customWidth="1"/>
    <col min="13061" max="13062" width="28.6640625" style="1" customWidth="1"/>
    <col min="13063" max="13063" width="22.88671875" style="1" bestFit="1" customWidth="1"/>
    <col min="13064" max="13065" width="40.109375" style="1" customWidth="1"/>
    <col min="13066" max="13066" width="27.33203125" style="1" customWidth="1"/>
    <col min="13067" max="13067" width="20.6640625" style="1" customWidth="1"/>
    <col min="13068" max="13068" width="22.44140625" style="1" customWidth="1"/>
    <col min="13069" max="13069" width="21.33203125" style="1" customWidth="1"/>
    <col min="13070" max="13070" width="16" style="1" bestFit="1" customWidth="1"/>
    <col min="13071" max="13071" width="49" style="1" customWidth="1"/>
    <col min="13072" max="13315" width="11.5546875" style="1"/>
    <col min="13316" max="13316" width="1.6640625" style="1" customWidth="1"/>
    <col min="13317" max="13318" width="28.6640625" style="1" customWidth="1"/>
    <col min="13319" max="13319" width="22.88671875" style="1" bestFit="1" customWidth="1"/>
    <col min="13320" max="13321" width="40.109375" style="1" customWidth="1"/>
    <col min="13322" max="13322" width="27.33203125" style="1" customWidth="1"/>
    <col min="13323" max="13323" width="20.6640625" style="1" customWidth="1"/>
    <col min="13324" max="13324" width="22.44140625" style="1" customWidth="1"/>
    <col min="13325" max="13325" width="21.33203125" style="1" customWidth="1"/>
    <col min="13326" max="13326" width="16" style="1" bestFit="1" customWidth="1"/>
    <col min="13327" max="13327" width="49" style="1" customWidth="1"/>
    <col min="13328" max="13571" width="11.5546875" style="1"/>
    <col min="13572" max="13572" width="1.6640625" style="1" customWidth="1"/>
    <col min="13573" max="13574" width="28.6640625" style="1" customWidth="1"/>
    <col min="13575" max="13575" width="22.88671875" style="1" bestFit="1" customWidth="1"/>
    <col min="13576" max="13577" width="40.109375" style="1" customWidth="1"/>
    <col min="13578" max="13578" width="27.33203125" style="1" customWidth="1"/>
    <col min="13579" max="13579" width="20.6640625" style="1" customWidth="1"/>
    <col min="13580" max="13580" width="22.44140625" style="1" customWidth="1"/>
    <col min="13581" max="13581" width="21.33203125" style="1" customWidth="1"/>
    <col min="13582" max="13582" width="16" style="1" bestFit="1" customWidth="1"/>
    <col min="13583" max="13583" width="49" style="1" customWidth="1"/>
    <col min="13584" max="13827" width="11.5546875" style="1"/>
    <col min="13828" max="13828" width="1.6640625" style="1" customWidth="1"/>
    <col min="13829" max="13830" width="28.6640625" style="1" customWidth="1"/>
    <col min="13831" max="13831" width="22.88671875" style="1" bestFit="1" customWidth="1"/>
    <col min="13832" max="13833" width="40.109375" style="1" customWidth="1"/>
    <col min="13834" max="13834" width="27.33203125" style="1" customWidth="1"/>
    <col min="13835" max="13835" width="20.6640625" style="1" customWidth="1"/>
    <col min="13836" max="13836" width="22.44140625" style="1" customWidth="1"/>
    <col min="13837" max="13837" width="21.33203125" style="1" customWidth="1"/>
    <col min="13838" max="13838" width="16" style="1" bestFit="1" customWidth="1"/>
    <col min="13839" max="13839" width="49" style="1" customWidth="1"/>
    <col min="13840" max="14083" width="11.5546875" style="1"/>
    <col min="14084" max="14084" width="1.6640625" style="1" customWidth="1"/>
    <col min="14085" max="14086" width="28.6640625" style="1" customWidth="1"/>
    <col min="14087" max="14087" width="22.88671875" style="1" bestFit="1" customWidth="1"/>
    <col min="14088" max="14089" width="40.109375" style="1" customWidth="1"/>
    <col min="14090" max="14090" width="27.33203125" style="1" customWidth="1"/>
    <col min="14091" max="14091" width="20.6640625" style="1" customWidth="1"/>
    <col min="14092" max="14092" width="22.44140625" style="1" customWidth="1"/>
    <col min="14093" max="14093" width="21.33203125" style="1" customWidth="1"/>
    <col min="14094" max="14094" width="16" style="1" bestFit="1" customWidth="1"/>
    <col min="14095" max="14095" width="49" style="1" customWidth="1"/>
    <col min="14096" max="14339" width="11.5546875" style="1"/>
    <col min="14340" max="14340" width="1.6640625" style="1" customWidth="1"/>
    <col min="14341" max="14342" width="28.6640625" style="1" customWidth="1"/>
    <col min="14343" max="14343" width="22.88671875" style="1" bestFit="1" customWidth="1"/>
    <col min="14344" max="14345" width="40.109375" style="1" customWidth="1"/>
    <col min="14346" max="14346" width="27.33203125" style="1" customWidth="1"/>
    <col min="14347" max="14347" width="20.6640625" style="1" customWidth="1"/>
    <col min="14348" max="14348" width="22.44140625" style="1" customWidth="1"/>
    <col min="14349" max="14349" width="21.33203125" style="1" customWidth="1"/>
    <col min="14350" max="14350" width="16" style="1" bestFit="1" customWidth="1"/>
    <col min="14351" max="14351" width="49" style="1" customWidth="1"/>
    <col min="14352" max="14595" width="11.5546875" style="1"/>
    <col min="14596" max="14596" width="1.6640625" style="1" customWidth="1"/>
    <col min="14597" max="14598" width="28.6640625" style="1" customWidth="1"/>
    <col min="14599" max="14599" width="22.88671875" style="1" bestFit="1" customWidth="1"/>
    <col min="14600" max="14601" width="40.109375" style="1" customWidth="1"/>
    <col min="14602" max="14602" width="27.33203125" style="1" customWidth="1"/>
    <col min="14603" max="14603" width="20.6640625" style="1" customWidth="1"/>
    <col min="14604" max="14604" width="22.44140625" style="1" customWidth="1"/>
    <col min="14605" max="14605" width="21.33203125" style="1" customWidth="1"/>
    <col min="14606" max="14606" width="16" style="1" bestFit="1" customWidth="1"/>
    <col min="14607" max="14607" width="49" style="1" customWidth="1"/>
    <col min="14608" max="14851" width="11.5546875" style="1"/>
    <col min="14852" max="14852" width="1.6640625" style="1" customWidth="1"/>
    <col min="14853" max="14854" width="28.6640625" style="1" customWidth="1"/>
    <col min="14855" max="14855" width="22.88671875" style="1" bestFit="1" customWidth="1"/>
    <col min="14856" max="14857" width="40.109375" style="1" customWidth="1"/>
    <col min="14858" max="14858" width="27.33203125" style="1" customWidth="1"/>
    <col min="14859" max="14859" width="20.6640625" style="1" customWidth="1"/>
    <col min="14860" max="14860" width="22.44140625" style="1" customWidth="1"/>
    <col min="14861" max="14861" width="21.33203125" style="1" customWidth="1"/>
    <col min="14862" max="14862" width="16" style="1" bestFit="1" customWidth="1"/>
    <col min="14863" max="14863" width="49" style="1" customWidth="1"/>
    <col min="14864" max="15107" width="11.5546875" style="1"/>
    <col min="15108" max="15108" width="1.6640625" style="1" customWidth="1"/>
    <col min="15109" max="15110" width="28.6640625" style="1" customWidth="1"/>
    <col min="15111" max="15111" width="22.88671875" style="1" bestFit="1" customWidth="1"/>
    <col min="15112" max="15113" width="40.109375" style="1" customWidth="1"/>
    <col min="15114" max="15114" width="27.33203125" style="1" customWidth="1"/>
    <col min="15115" max="15115" width="20.6640625" style="1" customWidth="1"/>
    <col min="15116" max="15116" width="22.44140625" style="1" customWidth="1"/>
    <col min="15117" max="15117" width="21.33203125" style="1" customWidth="1"/>
    <col min="15118" max="15118" width="16" style="1" bestFit="1" customWidth="1"/>
    <col min="15119" max="15119" width="49" style="1" customWidth="1"/>
    <col min="15120" max="15363" width="11.5546875" style="1"/>
    <col min="15364" max="15364" width="1.6640625" style="1" customWidth="1"/>
    <col min="15365" max="15366" width="28.6640625" style="1" customWidth="1"/>
    <col min="15367" max="15367" width="22.88671875" style="1" bestFit="1" customWidth="1"/>
    <col min="15368" max="15369" width="40.109375" style="1" customWidth="1"/>
    <col min="15370" max="15370" width="27.33203125" style="1" customWidth="1"/>
    <col min="15371" max="15371" width="20.6640625" style="1" customWidth="1"/>
    <col min="15372" max="15372" width="22.44140625" style="1" customWidth="1"/>
    <col min="15373" max="15373" width="21.33203125" style="1" customWidth="1"/>
    <col min="15374" max="15374" width="16" style="1" bestFit="1" customWidth="1"/>
    <col min="15375" max="15375" width="49" style="1" customWidth="1"/>
    <col min="15376" max="15619" width="11.5546875" style="1"/>
    <col min="15620" max="15620" width="1.6640625" style="1" customWidth="1"/>
    <col min="15621" max="15622" width="28.6640625" style="1" customWidth="1"/>
    <col min="15623" max="15623" width="22.88671875" style="1" bestFit="1" customWidth="1"/>
    <col min="15624" max="15625" width="40.109375" style="1" customWidth="1"/>
    <col min="15626" max="15626" width="27.33203125" style="1" customWidth="1"/>
    <col min="15627" max="15627" width="20.6640625" style="1" customWidth="1"/>
    <col min="15628" max="15628" width="22.44140625" style="1" customWidth="1"/>
    <col min="15629" max="15629" width="21.33203125" style="1" customWidth="1"/>
    <col min="15630" max="15630" width="16" style="1" bestFit="1" customWidth="1"/>
    <col min="15631" max="15631" width="49" style="1" customWidth="1"/>
    <col min="15632" max="15875" width="11.5546875" style="1"/>
    <col min="15876" max="15876" width="1.6640625" style="1" customWidth="1"/>
    <col min="15877" max="15878" width="28.6640625" style="1" customWidth="1"/>
    <col min="15879" max="15879" width="22.88671875" style="1" bestFit="1" customWidth="1"/>
    <col min="15880" max="15881" width="40.109375" style="1" customWidth="1"/>
    <col min="15882" max="15882" width="27.33203125" style="1" customWidth="1"/>
    <col min="15883" max="15883" width="20.6640625" style="1" customWidth="1"/>
    <col min="15884" max="15884" width="22.44140625" style="1" customWidth="1"/>
    <col min="15885" max="15885" width="21.33203125" style="1" customWidth="1"/>
    <col min="15886" max="15886" width="16" style="1" bestFit="1" customWidth="1"/>
    <col min="15887" max="15887" width="49" style="1" customWidth="1"/>
    <col min="15888" max="16131" width="11.5546875" style="1"/>
    <col min="16132" max="16132" width="1.6640625" style="1" customWidth="1"/>
    <col min="16133" max="16134" width="28.6640625" style="1" customWidth="1"/>
    <col min="16135" max="16135" width="22.88671875" style="1" bestFit="1" customWidth="1"/>
    <col min="16136" max="16137" width="40.109375" style="1" customWidth="1"/>
    <col min="16138" max="16138" width="27.33203125" style="1" customWidth="1"/>
    <col min="16139" max="16139" width="20.6640625" style="1" customWidth="1"/>
    <col min="16140" max="16140" width="22.44140625" style="1" customWidth="1"/>
    <col min="16141" max="16141" width="21.33203125" style="1" customWidth="1"/>
    <col min="16142" max="16142" width="16" style="1" bestFit="1" customWidth="1"/>
    <col min="16143" max="16143" width="49" style="1" customWidth="1"/>
    <col min="16144" max="16384" width="11.5546875" style="1"/>
  </cols>
  <sheetData>
    <row r="1" spans="1:20" s="2" customFormat="1" ht="66.75" customHeight="1" thickBot="1" x14ac:dyDescent="0.35">
      <c r="A1" s="590" t="s">
        <v>586</v>
      </c>
      <c r="B1" s="591"/>
      <c r="C1" s="591"/>
      <c r="D1" s="591"/>
      <c r="E1" s="591"/>
      <c r="F1" s="591"/>
      <c r="G1" s="591"/>
      <c r="H1" s="591"/>
      <c r="I1" s="591"/>
      <c r="J1" s="591"/>
      <c r="K1" s="591"/>
      <c r="L1" s="591"/>
      <c r="M1" s="591"/>
      <c r="N1" s="591"/>
      <c r="O1" s="591"/>
      <c r="P1" s="591"/>
      <c r="Q1" s="591"/>
      <c r="R1" s="591"/>
      <c r="S1" s="591"/>
      <c r="T1" s="591"/>
    </row>
    <row r="2" spans="1:20" s="3" customFormat="1" ht="20.25" customHeight="1" x14ac:dyDescent="0.3">
      <c r="A2" s="744" t="s">
        <v>1</v>
      </c>
      <c r="B2" s="656" t="s">
        <v>5</v>
      </c>
      <c r="C2" s="656" t="s">
        <v>2</v>
      </c>
      <c r="D2" s="656" t="s">
        <v>6</v>
      </c>
      <c r="E2" s="657" t="s">
        <v>3</v>
      </c>
      <c r="F2" s="747" t="s">
        <v>8</v>
      </c>
      <c r="G2" s="659" t="s">
        <v>9</v>
      </c>
      <c r="H2" s="615"/>
      <c r="I2" s="615"/>
      <c r="J2" s="615"/>
      <c r="K2" s="615"/>
      <c r="L2" s="615"/>
      <c r="M2" s="298"/>
      <c r="N2" s="298"/>
      <c r="O2" s="298"/>
      <c r="P2" s="298"/>
      <c r="Q2" s="597" t="s">
        <v>875</v>
      </c>
      <c r="R2" s="598"/>
      <c r="S2" s="598"/>
      <c r="T2" s="599"/>
    </row>
    <row r="3" spans="1:20" s="3" customFormat="1" ht="13.8" thickBot="1" x14ac:dyDescent="0.35">
      <c r="A3" s="744"/>
      <c r="B3" s="656"/>
      <c r="C3" s="656"/>
      <c r="D3" s="656"/>
      <c r="E3" s="657"/>
      <c r="F3" s="747"/>
      <c r="G3" s="748"/>
      <c r="H3" s="749"/>
      <c r="I3" s="749"/>
      <c r="J3" s="749"/>
      <c r="K3" s="749"/>
      <c r="L3" s="749"/>
      <c r="M3" s="298"/>
      <c r="N3" s="298"/>
      <c r="O3" s="298"/>
      <c r="P3" s="298"/>
      <c r="Q3" s="600"/>
      <c r="R3" s="601"/>
      <c r="S3" s="601"/>
      <c r="T3" s="602"/>
    </row>
    <row r="4" spans="1:20" s="3" customFormat="1" ht="53.4" thickBot="1" x14ac:dyDescent="0.35">
      <c r="A4" s="745"/>
      <c r="B4" s="746"/>
      <c r="C4" s="746"/>
      <c r="D4" s="746"/>
      <c r="E4" s="299" t="s">
        <v>372</v>
      </c>
      <c r="F4" s="495" t="s">
        <v>4</v>
      </c>
      <c r="G4" s="495" t="s">
        <v>10</v>
      </c>
      <c r="H4" s="495" t="s">
        <v>373</v>
      </c>
      <c r="I4" s="495" t="s">
        <v>374</v>
      </c>
      <c r="J4" s="495" t="s">
        <v>375</v>
      </c>
      <c r="K4" s="299" t="s">
        <v>11</v>
      </c>
      <c r="L4" s="300" t="s">
        <v>12</v>
      </c>
      <c r="Q4" s="507" t="s">
        <v>952</v>
      </c>
      <c r="R4" s="507" t="s">
        <v>953</v>
      </c>
      <c r="S4" s="750" t="s">
        <v>954</v>
      </c>
      <c r="T4" s="751"/>
    </row>
    <row r="5" spans="1:20" ht="159" thickBot="1" x14ac:dyDescent="0.35">
      <c r="A5" s="738" t="s">
        <v>587</v>
      </c>
      <c r="B5" s="720" t="s">
        <v>588</v>
      </c>
      <c r="C5" s="301" t="s">
        <v>125</v>
      </c>
      <c r="D5" s="302">
        <v>80</v>
      </c>
      <c r="E5" s="303" t="s">
        <v>0</v>
      </c>
      <c r="F5" s="303" t="s">
        <v>589</v>
      </c>
      <c r="G5" s="304" t="s">
        <v>590</v>
      </c>
      <c r="H5" s="304" t="s">
        <v>591</v>
      </c>
      <c r="I5" s="304" t="s">
        <v>592</v>
      </c>
      <c r="J5" s="304" t="s">
        <v>593</v>
      </c>
      <c r="K5" s="305" t="s">
        <v>594</v>
      </c>
      <c r="L5" s="306" t="s">
        <v>595</v>
      </c>
      <c r="O5" s="741" t="s">
        <v>596</v>
      </c>
      <c r="P5" s="752" t="s">
        <v>597</v>
      </c>
      <c r="Q5" s="484" t="s">
        <v>0</v>
      </c>
      <c r="R5" s="483" t="s">
        <v>955</v>
      </c>
      <c r="S5" s="736"/>
      <c r="T5" s="737"/>
    </row>
    <row r="6" spans="1:20" ht="29.4" thickBot="1" x14ac:dyDescent="0.35">
      <c r="A6" s="739"/>
      <c r="B6" s="721"/>
      <c r="C6" s="307" t="s">
        <v>13</v>
      </c>
      <c r="D6" s="308">
        <v>70</v>
      </c>
      <c r="E6" s="4" t="s">
        <v>0</v>
      </c>
      <c r="F6" s="4" t="s">
        <v>589</v>
      </c>
      <c r="G6" s="304" t="s">
        <v>590</v>
      </c>
      <c r="H6" s="304" t="s">
        <v>591</v>
      </c>
      <c r="I6" s="304" t="s">
        <v>592</v>
      </c>
      <c r="J6" s="309" t="s">
        <v>593</v>
      </c>
      <c r="K6" s="305" t="s">
        <v>594</v>
      </c>
      <c r="L6" s="306" t="s">
        <v>595</v>
      </c>
      <c r="O6" s="742"/>
      <c r="P6" s="753"/>
      <c r="Q6" s="484" t="s">
        <v>19</v>
      </c>
      <c r="R6" s="484" t="s">
        <v>601</v>
      </c>
      <c r="S6" s="736"/>
      <c r="T6" s="737"/>
    </row>
    <row r="7" spans="1:20" ht="29.4" thickBot="1" x14ac:dyDescent="0.35">
      <c r="A7" s="739"/>
      <c r="B7" s="721"/>
      <c r="C7" s="307" t="s">
        <v>137</v>
      </c>
      <c r="D7" s="308">
        <v>50</v>
      </c>
      <c r="E7" s="4" t="s">
        <v>0</v>
      </c>
      <c r="F7" s="4" t="s">
        <v>589</v>
      </c>
      <c r="G7" s="304" t="s">
        <v>590</v>
      </c>
      <c r="H7" s="304" t="s">
        <v>591</v>
      </c>
      <c r="I7" s="304" t="s">
        <v>592</v>
      </c>
      <c r="J7" s="304" t="s">
        <v>593</v>
      </c>
      <c r="K7" s="305" t="s">
        <v>594</v>
      </c>
      <c r="L7" s="306" t="s">
        <v>595</v>
      </c>
      <c r="M7" s="310">
        <f>+D40+D49+D50+D51</f>
        <v>825</v>
      </c>
      <c r="N7" s="311" t="s">
        <v>598</v>
      </c>
      <c r="O7" s="312">
        <f>+M7</f>
        <v>825</v>
      </c>
      <c r="P7" s="482">
        <v>0</v>
      </c>
      <c r="Q7" s="4" t="s">
        <v>19</v>
      </c>
      <c r="R7" s="484" t="s">
        <v>601</v>
      </c>
      <c r="S7" s="736"/>
      <c r="T7" s="737"/>
    </row>
    <row r="8" spans="1:20" ht="29.4" thickBot="1" x14ac:dyDescent="0.35">
      <c r="A8" s="739"/>
      <c r="B8" s="721"/>
      <c r="C8" s="307" t="s">
        <v>14</v>
      </c>
      <c r="D8" s="308">
        <v>70</v>
      </c>
      <c r="E8" s="4" t="s">
        <v>0</v>
      </c>
      <c r="F8" s="4" t="s">
        <v>589</v>
      </c>
      <c r="G8" s="304" t="s">
        <v>590</v>
      </c>
      <c r="H8" s="304" t="s">
        <v>591</v>
      </c>
      <c r="I8" s="304" t="s">
        <v>592</v>
      </c>
      <c r="J8" s="309" t="s">
        <v>593</v>
      </c>
      <c r="K8" s="305" t="s">
        <v>594</v>
      </c>
      <c r="L8" s="306" t="s">
        <v>595</v>
      </c>
      <c r="M8" s="310">
        <f>+D12+D18+D24+D32+D89+D97</f>
        <v>1137</v>
      </c>
      <c r="N8" s="311" t="s">
        <v>593</v>
      </c>
      <c r="O8" s="312">
        <f>+O7+M8</f>
        <v>1962</v>
      </c>
      <c r="P8" s="482">
        <f>+O7*20/100</f>
        <v>165</v>
      </c>
      <c r="Q8" s="4" t="s">
        <v>19</v>
      </c>
      <c r="R8" s="484" t="s">
        <v>601</v>
      </c>
      <c r="S8" s="736"/>
      <c r="T8" s="737"/>
    </row>
    <row r="9" spans="1:20" ht="29.4" thickBot="1" x14ac:dyDescent="0.35">
      <c r="A9" s="739"/>
      <c r="B9" s="721"/>
      <c r="C9" s="307" t="s">
        <v>15</v>
      </c>
      <c r="D9" s="308">
        <v>54</v>
      </c>
      <c r="E9" s="4" t="s">
        <v>0</v>
      </c>
      <c r="F9" s="4" t="s">
        <v>589</v>
      </c>
      <c r="G9" s="304" t="s">
        <v>590</v>
      </c>
      <c r="H9" s="304" t="s">
        <v>591</v>
      </c>
      <c r="I9" s="304" t="s">
        <v>592</v>
      </c>
      <c r="J9" s="304" t="s">
        <v>593</v>
      </c>
      <c r="K9" s="305" t="s">
        <v>594</v>
      </c>
      <c r="L9" s="306" t="s">
        <v>595</v>
      </c>
      <c r="M9" s="310">
        <f>+D41+D58+D65+D73</f>
        <v>478</v>
      </c>
      <c r="N9" s="311" t="s">
        <v>594</v>
      </c>
      <c r="O9" s="312">
        <f>+O8+M9</f>
        <v>2440</v>
      </c>
      <c r="P9" s="482">
        <v>404</v>
      </c>
      <c r="Q9" s="4" t="s">
        <v>19</v>
      </c>
      <c r="R9" s="484" t="s">
        <v>601</v>
      </c>
      <c r="S9" s="736"/>
      <c r="T9" s="737"/>
    </row>
    <row r="10" spans="1:20" ht="29.4" thickBot="1" x14ac:dyDescent="0.35">
      <c r="A10" s="739"/>
      <c r="B10" s="721"/>
      <c r="C10" s="307" t="s">
        <v>16</v>
      </c>
      <c r="D10" s="308">
        <v>55</v>
      </c>
      <c r="E10" s="4" t="s">
        <v>0</v>
      </c>
      <c r="F10" s="4" t="s">
        <v>589</v>
      </c>
      <c r="G10" s="304" t="s">
        <v>590</v>
      </c>
      <c r="H10" s="304" t="s">
        <v>591</v>
      </c>
      <c r="I10" s="304" t="s">
        <v>592</v>
      </c>
      <c r="J10" s="309" t="s">
        <v>593</v>
      </c>
      <c r="K10" s="305" t="s">
        <v>594</v>
      </c>
      <c r="L10" s="306" t="s">
        <v>595</v>
      </c>
      <c r="M10" s="310">
        <f>+D81</f>
        <v>452</v>
      </c>
      <c r="N10" s="311" t="s">
        <v>595</v>
      </c>
      <c r="O10" s="312">
        <f>+O9+M10</f>
        <v>2892</v>
      </c>
      <c r="P10" s="482">
        <v>1380</v>
      </c>
      <c r="Q10" s="4" t="s">
        <v>19</v>
      </c>
      <c r="R10" s="483" t="s">
        <v>956</v>
      </c>
      <c r="S10" s="4"/>
      <c r="T10" s="4"/>
    </row>
    <row r="11" spans="1:20" ht="28.8" x14ac:dyDescent="0.3">
      <c r="A11" s="739"/>
      <c r="B11" s="721"/>
      <c r="C11" s="307" t="s">
        <v>17</v>
      </c>
      <c r="D11" s="308">
        <v>34</v>
      </c>
      <c r="E11" s="4" t="s">
        <v>0</v>
      </c>
      <c r="F11" s="4" t="s">
        <v>589</v>
      </c>
      <c r="G11" s="304" t="s">
        <v>590</v>
      </c>
      <c r="H11" s="304" t="s">
        <v>591</v>
      </c>
      <c r="I11" s="304" t="s">
        <v>592</v>
      </c>
      <c r="J11" s="304" t="s">
        <v>593</v>
      </c>
      <c r="K11" s="305" t="s">
        <v>594</v>
      </c>
      <c r="L11" s="306" t="s">
        <v>595</v>
      </c>
      <c r="M11" s="310">
        <f>+D101</f>
        <v>108</v>
      </c>
      <c r="N11" s="311" t="s">
        <v>600</v>
      </c>
      <c r="O11" s="312">
        <f>+O10+M11</f>
        <v>3000</v>
      </c>
      <c r="P11" s="482">
        <v>1988</v>
      </c>
      <c r="Q11" s="4" t="s">
        <v>19</v>
      </c>
      <c r="R11" s="484" t="s">
        <v>957</v>
      </c>
      <c r="S11" s="4"/>
      <c r="T11" s="4"/>
    </row>
    <row r="12" spans="1:20" ht="15" thickBot="1" x14ac:dyDescent="0.35">
      <c r="A12" s="739"/>
      <c r="B12" s="730"/>
      <c r="C12" s="313" t="s">
        <v>368</v>
      </c>
      <c r="D12" s="314">
        <f>SUM(D5:D11)</f>
        <v>413</v>
      </c>
      <c r="E12" s="315"/>
      <c r="F12" s="315"/>
      <c r="G12" s="315"/>
      <c r="H12" s="315"/>
      <c r="I12" s="315"/>
      <c r="J12" s="315"/>
      <c r="K12" s="315"/>
      <c r="L12" s="316"/>
      <c r="M12" s="310">
        <f>+M11+M10+M9+M8+M7</f>
        <v>3000</v>
      </c>
      <c r="N12" s="311" t="s">
        <v>602</v>
      </c>
      <c r="O12" s="482"/>
      <c r="P12" s="482">
        <v>3000</v>
      </c>
      <c r="Q12" s="736"/>
      <c r="R12" s="743"/>
      <c r="S12" s="743"/>
      <c r="T12" s="737"/>
    </row>
    <row r="13" spans="1:20" ht="130.19999999999999" thickBot="1" x14ac:dyDescent="0.35">
      <c r="A13" s="739"/>
      <c r="B13" s="720" t="s">
        <v>603</v>
      </c>
      <c r="C13" s="301" t="s">
        <v>125</v>
      </c>
      <c r="D13" s="302">
        <v>26</v>
      </c>
      <c r="E13" s="303" t="s">
        <v>0</v>
      </c>
      <c r="F13" s="303" t="s">
        <v>589</v>
      </c>
      <c r="G13" s="304" t="s">
        <v>590</v>
      </c>
      <c r="H13" s="304" t="s">
        <v>591</v>
      </c>
      <c r="I13" s="304" t="s">
        <v>592</v>
      </c>
      <c r="J13" s="304" t="s">
        <v>593</v>
      </c>
      <c r="K13" s="305" t="s">
        <v>594</v>
      </c>
      <c r="L13" s="306" t="s">
        <v>595</v>
      </c>
      <c r="M13" s="310"/>
      <c r="Q13" s="484" t="s">
        <v>0</v>
      </c>
      <c r="R13" s="483" t="s">
        <v>958</v>
      </c>
      <c r="S13" s="4"/>
      <c r="T13" s="4"/>
    </row>
    <row r="14" spans="1:20" ht="29.4" thickBot="1" x14ac:dyDescent="0.35">
      <c r="A14" s="739"/>
      <c r="B14" s="721"/>
      <c r="C14" s="307" t="s">
        <v>13</v>
      </c>
      <c r="D14" s="308">
        <v>20</v>
      </c>
      <c r="E14" s="4" t="s">
        <v>0</v>
      </c>
      <c r="F14" s="4" t="s">
        <v>589</v>
      </c>
      <c r="G14" s="304" t="s">
        <v>590</v>
      </c>
      <c r="H14" s="304" t="s">
        <v>591</v>
      </c>
      <c r="I14" s="304" t="s">
        <v>592</v>
      </c>
      <c r="J14" s="304" t="s">
        <v>593</v>
      </c>
      <c r="K14" s="305" t="s">
        <v>594</v>
      </c>
      <c r="L14" s="306" t="s">
        <v>595</v>
      </c>
      <c r="M14" s="310"/>
      <c r="Q14" s="4" t="s">
        <v>19</v>
      </c>
      <c r="R14" s="483" t="s">
        <v>959</v>
      </c>
      <c r="S14" s="4"/>
      <c r="T14" s="4"/>
    </row>
    <row r="15" spans="1:20" ht="29.4" thickBot="1" x14ac:dyDescent="0.35">
      <c r="A15" s="739"/>
      <c r="B15" s="721"/>
      <c r="C15" s="307" t="s">
        <v>14</v>
      </c>
      <c r="D15" s="308">
        <v>17</v>
      </c>
      <c r="E15" s="4" t="s">
        <v>0</v>
      </c>
      <c r="F15" s="4" t="s">
        <v>589</v>
      </c>
      <c r="G15" s="304" t="s">
        <v>590</v>
      </c>
      <c r="H15" s="304" t="s">
        <v>591</v>
      </c>
      <c r="I15" s="304" t="s">
        <v>592</v>
      </c>
      <c r="J15" s="304" t="s">
        <v>593</v>
      </c>
      <c r="K15" s="305" t="s">
        <v>594</v>
      </c>
      <c r="L15" s="306" t="s">
        <v>595</v>
      </c>
      <c r="Q15" s="4" t="s">
        <v>19</v>
      </c>
      <c r="R15" s="484" t="s">
        <v>960</v>
      </c>
      <c r="S15" s="4"/>
      <c r="T15" s="4"/>
    </row>
    <row r="16" spans="1:20" ht="29.4" thickBot="1" x14ac:dyDescent="0.35">
      <c r="A16" s="739"/>
      <c r="B16" s="721"/>
      <c r="C16" s="307" t="s">
        <v>15</v>
      </c>
      <c r="D16" s="308">
        <v>20</v>
      </c>
      <c r="E16" s="4" t="s">
        <v>0</v>
      </c>
      <c r="F16" s="4" t="s">
        <v>589</v>
      </c>
      <c r="G16" s="304" t="s">
        <v>590</v>
      </c>
      <c r="H16" s="304" t="s">
        <v>591</v>
      </c>
      <c r="I16" s="304" t="s">
        <v>592</v>
      </c>
      <c r="J16" s="304" t="s">
        <v>593</v>
      </c>
      <c r="K16" s="305" t="s">
        <v>594</v>
      </c>
      <c r="L16" s="306" t="s">
        <v>595</v>
      </c>
      <c r="Q16" s="4" t="s">
        <v>19</v>
      </c>
      <c r="R16" s="484" t="s">
        <v>961</v>
      </c>
      <c r="S16" s="4"/>
      <c r="T16" s="4"/>
    </row>
    <row r="17" spans="1:20" ht="28.8" x14ac:dyDescent="0.3">
      <c r="A17" s="739"/>
      <c r="B17" s="721"/>
      <c r="C17" s="307" t="s">
        <v>17</v>
      </c>
      <c r="D17" s="308">
        <v>20</v>
      </c>
      <c r="E17" s="4" t="s">
        <v>0</v>
      </c>
      <c r="F17" s="4" t="s">
        <v>589</v>
      </c>
      <c r="G17" s="304" t="s">
        <v>590</v>
      </c>
      <c r="H17" s="304" t="s">
        <v>591</v>
      </c>
      <c r="I17" s="304" t="s">
        <v>592</v>
      </c>
      <c r="J17" s="304" t="s">
        <v>593</v>
      </c>
      <c r="K17" s="305" t="s">
        <v>594</v>
      </c>
      <c r="L17" s="306" t="s">
        <v>595</v>
      </c>
      <c r="M17" s="310"/>
      <c r="Q17" s="4" t="s">
        <v>19</v>
      </c>
      <c r="R17" s="484" t="s">
        <v>960</v>
      </c>
      <c r="S17" s="4"/>
      <c r="T17" s="4"/>
    </row>
    <row r="18" spans="1:20" ht="15" thickBot="1" x14ac:dyDescent="0.35">
      <c r="A18" s="739"/>
      <c r="B18" s="722"/>
      <c r="C18" s="317" t="s">
        <v>368</v>
      </c>
      <c r="D18" s="318">
        <f>+D17+D16+D15+D14+D13</f>
        <v>103</v>
      </c>
      <c r="E18" s="723"/>
      <c r="F18" s="723"/>
      <c r="G18" s="723"/>
      <c r="H18" s="723"/>
      <c r="I18" s="723"/>
      <c r="J18" s="723"/>
      <c r="K18" s="723"/>
      <c r="L18" s="724"/>
      <c r="Q18" s="736"/>
      <c r="R18" s="743"/>
      <c r="S18" s="743"/>
      <c r="T18" s="737"/>
    </row>
    <row r="19" spans="1:20" ht="43.8" thickBot="1" x14ac:dyDescent="0.35">
      <c r="A19" s="739"/>
      <c r="B19" s="720" t="s">
        <v>604</v>
      </c>
      <c r="C19" s="301" t="s">
        <v>125</v>
      </c>
      <c r="D19" s="302">
        <v>10</v>
      </c>
      <c r="E19" s="303" t="s">
        <v>0</v>
      </c>
      <c r="F19" s="303" t="s">
        <v>589</v>
      </c>
      <c r="G19" s="304" t="s">
        <v>590</v>
      </c>
      <c r="H19" s="304" t="s">
        <v>591</v>
      </c>
      <c r="I19" s="304" t="s">
        <v>592</v>
      </c>
      <c r="J19" s="304" t="s">
        <v>593</v>
      </c>
      <c r="K19" s="305" t="s">
        <v>594</v>
      </c>
      <c r="L19" s="306" t="s">
        <v>595</v>
      </c>
      <c r="Q19" s="4" t="s">
        <v>212</v>
      </c>
      <c r="R19" s="483" t="s">
        <v>962</v>
      </c>
      <c r="S19" s="4"/>
      <c r="T19" s="4"/>
    </row>
    <row r="20" spans="1:20" ht="29.4" thickBot="1" x14ac:dyDescent="0.35">
      <c r="A20" s="739"/>
      <c r="B20" s="721"/>
      <c r="C20" s="307" t="s">
        <v>13</v>
      </c>
      <c r="D20" s="308">
        <v>15</v>
      </c>
      <c r="E20" s="4" t="s">
        <v>0</v>
      </c>
      <c r="F20" s="4" t="s">
        <v>589</v>
      </c>
      <c r="G20" s="304" t="s">
        <v>590</v>
      </c>
      <c r="H20" s="304" t="s">
        <v>591</v>
      </c>
      <c r="I20" s="304" t="s">
        <v>592</v>
      </c>
      <c r="J20" s="304" t="s">
        <v>593</v>
      </c>
      <c r="K20" s="305" t="s">
        <v>594</v>
      </c>
      <c r="L20" s="306" t="s">
        <v>595</v>
      </c>
      <c r="Q20" s="4" t="s">
        <v>19</v>
      </c>
      <c r="R20" s="483" t="s">
        <v>963</v>
      </c>
      <c r="S20" s="4"/>
      <c r="T20" s="4"/>
    </row>
    <row r="21" spans="1:20" ht="29.4" thickBot="1" x14ac:dyDescent="0.35">
      <c r="A21" s="739"/>
      <c r="B21" s="721"/>
      <c r="C21" s="307" t="s">
        <v>14</v>
      </c>
      <c r="D21" s="308">
        <v>5</v>
      </c>
      <c r="E21" s="4" t="s">
        <v>0</v>
      </c>
      <c r="F21" s="4" t="s">
        <v>589</v>
      </c>
      <c r="G21" s="304" t="s">
        <v>590</v>
      </c>
      <c r="H21" s="304" t="s">
        <v>591</v>
      </c>
      <c r="I21" s="304" t="s">
        <v>592</v>
      </c>
      <c r="J21" s="304" t="s">
        <v>593</v>
      </c>
      <c r="K21" s="305" t="s">
        <v>594</v>
      </c>
      <c r="L21" s="306" t="s">
        <v>595</v>
      </c>
      <c r="Q21" s="4" t="s">
        <v>19</v>
      </c>
      <c r="R21" s="484" t="s">
        <v>601</v>
      </c>
      <c r="S21" s="4"/>
      <c r="T21" s="4"/>
    </row>
    <row r="22" spans="1:20" ht="29.4" thickBot="1" x14ac:dyDescent="0.35">
      <c r="A22" s="739"/>
      <c r="B22" s="721"/>
      <c r="C22" s="307" t="s">
        <v>15</v>
      </c>
      <c r="D22" s="308">
        <v>10</v>
      </c>
      <c r="E22" s="4" t="s">
        <v>0</v>
      </c>
      <c r="F22" s="4" t="s">
        <v>589</v>
      </c>
      <c r="G22" s="304" t="s">
        <v>590</v>
      </c>
      <c r="H22" s="304" t="s">
        <v>591</v>
      </c>
      <c r="I22" s="304" t="s">
        <v>592</v>
      </c>
      <c r="J22" s="304" t="s">
        <v>593</v>
      </c>
      <c r="K22" s="305" t="s">
        <v>594</v>
      </c>
      <c r="L22" s="306" t="s">
        <v>595</v>
      </c>
      <c r="Q22" s="4" t="s">
        <v>19</v>
      </c>
      <c r="R22" s="484" t="s">
        <v>961</v>
      </c>
      <c r="S22" s="4"/>
      <c r="T22" s="4"/>
    </row>
    <row r="23" spans="1:20" ht="28.8" x14ac:dyDescent="0.3">
      <c r="A23" s="739"/>
      <c r="B23" s="721"/>
      <c r="C23" s="307" t="s">
        <v>16</v>
      </c>
      <c r="D23" s="308">
        <v>10</v>
      </c>
      <c r="E23" s="4" t="s">
        <v>0</v>
      </c>
      <c r="F23" s="4" t="s">
        <v>589</v>
      </c>
      <c r="G23" s="304" t="s">
        <v>590</v>
      </c>
      <c r="H23" s="304" t="s">
        <v>591</v>
      </c>
      <c r="I23" s="304" t="s">
        <v>592</v>
      </c>
      <c r="J23" s="304" t="s">
        <v>593</v>
      </c>
      <c r="K23" s="305" t="s">
        <v>594</v>
      </c>
      <c r="L23" s="306" t="s">
        <v>595</v>
      </c>
      <c r="Q23" s="4" t="s">
        <v>19</v>
      </c>
      <c r="R23" s="483" t="s">
        <v>956</v>
      </c>
      <c r="S23" s="4"/>
      <c r="T23" s="4"/>
    </row>
    <row r="24" spans="1:20" ht="15" thickBot="1" x14ac:dyDescent="0.35">
      <c r="A24" s="739"/>
      <c r="B24" s="722"/>
      <c r="C24" s="317" t="s">
        <v>368</v>
      </c>
      <c r="D24" s="318">
        <f>+D19+D20+D21+D22+D23</f>
        <v>50</v>
      </c>
      <c r="E24" s="723"/>
      <c r="F24" s="723"/>
      <c r="G24" s="723"/>
      <c r="H24" s="723"/>
      <c r="I24" s="723"/>
      <c r="J24" s="723"/>
      <c r="K24" s="723"/>
      <c r="L24" s="724"/>
      <c r="Q24" s="4"/>
      <c r="R24" s="4"/>
      <c r="S24" s="4"/>
      <c r="T24" s="4"/>
    </row>
    <row r="25" spans="1:20" ht="130.19999999999999" thickBot="1" x14ac:dyDescent="0.35">
      <c r="A25" s="739"/>
      <c r="B25" s="720" t="s">
        <v>605</v>
      </c>
      <c r="C25" s="301" t="s">
        <v>125</v>
      </c>
      <c r="D25" s="302">
        <v>15</v>
      </c>
      <c r="E25" s="303" t="s">
        <v>0</v>
      </c>
      <c r="F25" s="303" t="s">
        <v>589</v>
      </c>
      <c r="G25" s="304" t="s">
        <v>590</v>
      </c>
      <c r="H25" s="304" t="s">
        <v>591</v>
      </c>
      <c r="I25" s="304" t="s">
        <v>592</v>
      </c>
      <c r="J25" s="304" t="s">
        <v>593</v>
      </c>
      <c r="K25" s="305" t="s">
        <v>594</v>
      </c>
      <c r="L25" s="319" t="s">
        <v>602</v>
      </c>
      <c r="Q25" s="484" t="s">
        <v>0</v>
      </c>
      <c r="R25" s="483" t="s">
        <v>958</v>
      </c>
      <c r="S25" s="4"/>
      <c r="T25" s="4"/>
    </row>
    <row r="26" spans="1:20" ht="29.4" thickBot="1" x14ac:dyDescent="0.35">
      <c r="A26" s="739"/>
      <c r="B26" s="721"/>
      <c r="C26" s="307" t="s">
        <v>13</v>
      </c>
      <c r="D26" s="308">
        <v>10</v>
      </c>
      <c r="E26" s="4" t="s">
        <v>0</v>
      </c>
      <c r="F26" s="4" t="s">
        <v>589</v>
      </c>
      <c r="G26" s="304" t="s">
        <v>590</v>
      </c>
      <c r="H26" s="304" t="s">
        <v>591</v>
      </c>
      <c r="I26" s="304" t="s">
        <v>592</v>
      </c>
      <c r="J26" s="304" t="s">
        <v>593</v>
      </c>
      <c r="K26" s="305" t="s">
        <v>594</v>
      </c>
      <c r="L26" s="319" t="s">
        <v>602</v>
      </c>
      <c r="Q26" s="4" t="s">
        <v>19</v>
      </c>
      <c r="R26" s="483" t="s">
        <v>959</v>
      </c>
      <c r="S26" s="4"/>
      <c r="T26" s="4"/>
    </row>
    <row r="27" spans="1:20" ht="29.4" thickBot="1" x14ac:dyDescent="0.35">
      <c r="A27" s="739"/>
      <c r="B27" s="721"/>
      <c r="C27" s="307" t="s">
        <v>137</v>
      </c>
      <c r="D27" s="308">
        <v>5</v>
      </c>
      <c r="E27" s="4" t="s">
        <v>0</v>
      </c>
      <c r="F27" s="4" t="s">
        <v>589</v>
      </c>
      <c r="G27" s="304" t="s">
        <v>590</v>
      </c>
      <c r="H27" s="304" t="s">
        <v>591</v>
      </c>
      <c r="I27" s="304" t="s">
        <v>592</v>
      </c>
      <c r="J27" s="304" t="s">
        <v>593</v>
      </c>
      <c r="K27" s="305" t="s">
        <v>594</v>
      </c>
      <c r="L27" s="319" t="s">
        <v>602</v>
      </c>
      <c r="Q27" s="4" t="s">
        <v>19</v>
      </c>
      <c r="R27" s="483" t="s">
        <v>601</v>
      </c>
      <c r="S27" s="4"/>
      <c r="T27" s="4"/>
    </row>
    <row r="28" spans="1:20" ht="29.4" thickBot="1" x14ac:dyDescent="0.35">
      <c r="A28" s="739"/>
      <c r="B28" s="721"/>
      <c r="C28" s="307" t="s">
        <v>14</v>
      </c>
      <c r="D28" s="308">
        <v>10</v>
      </c>
      <c r="E28" s="4" t="s">
        <v>0</v>
      </c>
      <c r="F28" s="4" t="s">
        <v>589</v>
      </c>
      <c r="G28" s="304" t="s">
        <v>590</v>
      </c>
      <c r="H28" s="304" t="s">
        <v>591</v>
      </c>
      <c r="I28" s="304" t="s">
        <v>592</v>
      </c>
      <c r="J28" s="304" t="s">
        <v>593</v>
      </c>
      <c r="K28" s="305" t="s">
        <v>594</v>
      </c>
      <c r="L28" s="319" t="s">
        <v>602</v>
      </c>
      <c r="Q28" s="4" t="s">
        <v>19</v>
      </c>
      <c r="R28" s="484" t="s">
        <v>601</v>
      </c>
      <c r="S28" s="4"/>
      <c r="T28" s="4"/>
    </row>
    <row r="29" spans="1:20" ht="29.4" thickBot="1" x14ac:dyDescent="0.35">
      <c r="A29" s="739"/>
      <c r="B29" s="721"/>
      <c r="C29" s="307" t="s">
        <v>15</v>
      </c>
      <c r="D29" s="308">
        <v>8</v>
      </c>
      <c r="E29" s="4" t="s">
        <v>0</v>
      </c>
      <c r="F29" s="4" t="s">
        <v>589</v>
      </c>
      <c r="G29" s="304" t="s">
        <v>590</v>
      </c>
      <c r="H29" s="304" t="s">
        <v>591</v>
      </c>
      <c r="I29" s="304" t="s">
        <v>592</v>
      </c>
      <c r="J29" s="304" t="s">
        <v>593</v>
      </c>
      <c r="K29" s="305" t="s">
        <v>594</v>
      </c>
      <c r="L29" s="319" t="s">
        <v>602</v>
      </c>
      <c r="Q29" s="4" t="s">
        <v>19</v>
      </c>
      <c r="R29" s="484" t="s">
        <v>964</v>
      </c>
      <c r="S29" s="4"/>
      <c r="T29" s="4"/>
    </row>
    <row r="30" spans="1:20" ht="29.4" thickBot="1" x14ac:dyDescent="0.35">
      <c r="A30" s="739"/>
      <c r="B30" s="721"/>
      <c r="C30" s="307" t="s">
        <v>16</v>
      </c>
      <c r="D30" s="308">
        <v>8</v>
      </c>
      <c r="E30" s="4" t="s">
        <v>0</v>
      </c>
      <c r="F30" s="4" t="s">
        <v>589</v>
      </c>
      <c r="G30" s="304" t="s">
        <v>590</v>
      </c>
      <c r="H30" s="304" t="s">
        <v>591</v>
      </c>
      <c r="I30" s="304" t="s">
        <v>592</v>
      </c>
      <c r="J30" s="304" t="s">
        <v>593</v>
      </c>
      <c r="K30" s="305" t="s">
        <v>594</v>
      </c>
      <c r="L30" s="319" t="s">
        <v>602</v>
      </c>
      <c r="Q30" s="4" t="s">
        <v>19</v>
      </c>
      <c r="R30" s="484" t="s">
        <v>964</v>
      </c>
      <c r="S30" s="4"/>
      <c r="T30" s="4"/>
    </row>
    <row r="31" spans="1:20" ht="28.8" x14ac:dyDescent="0.3">
      <c r="A31" s="739"/>
      <c r="B31" s="721"/>
      <c r="C31" s="307" t="s">
        <v>17</v>
      </c>
      <c r="D31" s="308">
        <v>7</v>
      </c>
      <c r="E31" s="4" t="s">
        <v>0</v>
      </c>
      <c r="F31" s="4" t="s">
        <v>589</v>
      </c>
      <c r="G31" s="304" t="s">
        <v>590</v>
      </c>
      <c r="H31" s="304" t="s">
        <v>591</v>
      </c>
      <c r="I31" s="304" t="s">
        <v>592</v>
      </c>
      <c r="J31" s="304" t="s">
        <v>593</v>
      </c>
      <c r="K31" s="305" t="s">
        <v>594</v>
      </c>
      <c r="L31" s="319" t="s">
        <v>602</v>
      </c>
      <c r="Q31" s="4" t="s">
        <v>19</v>
      </c>
      <c r="R31" s="483" t="s">
        <v>965</v>
      </c>
      <c r="S31" s="4"/>
      <c r="T31" s="4"/>
    </row>
    <row r="32" spans="1:20" ht="15" thickBot="1" x14ac:dyDescent="0.35">
      <c r="A32" s="739"/>
      <c r="B32" s="730"/>
      <c r="C32" s="313" t="s">
        <v>368</v>
      </c>
      <c r="D32" s="314">
        <f>+D25+D26+D27+D28+D29+D30+D31</f>
        <v>63</v>
      </c>
      <c r="E32" s="731"/>
      <c r="F32" s="731"/>
      <c r="G32" s="731"/>
      <c r="H32" s="731"/>
      <c r="I32" s="731"/>
      <c r="J32" s="731"/>
      <c r="K32" s="731"/>
      <c r="L32" s="732"/>
      <c r="Q32" s="4"/>
      <c r="R32" s="4"/>
      <c r="S32" s="4"/>
      <c r="T32" s="4"/>
    </row>
    <row r="33" spans="1:20" ht="29.4" thickBot="1" x14ac:dyDescent="0.35">
      <c r="A33" s="739"/>
      <c r="B33" s="720" t="s">
        <v>606</v>
      </c>
      <c r="C33" s="301" t="s">
        <v>125</v>
      </c>
      <c r="D33" s="302">
        <v>100</v>
      </c>
      <c r="E33" s="303" t="s">
        <v>0</v>
      </c>
      <c r="F33" s="303" t="s">
        <v>589</v>
      </c>
      <c r="G33" s="305" t="s">
        <v>607</v>
      </c>
      <c r="H33" s="305" t="s">
        <v>590</v>
      </c>
      <c r="I33" s="305" t="s">
        <v>608</v>
      </c>
      <c r="J33" s="304" t="s">
        <v>598</v>
      </c>
      <c r="K33" s="305" t="s">
        <v>593</v>
      </c>
      <c r="L33" s="319" t="s">
        <v>602</v>
      </c>
      <c r="Q33" s="484" t="s">
        <v>19</v>
      </c>
      <c r="R33" s="484" t="s">
        <v>961</v>
      </c>
      <c r="S33" s="4"/>
      <c r="T33" s="4"/>
    </row>
    <row r="34" spans="1:20" ht="29.4" thickBot="1" x14ac:dyDescent="0.35">
      <c r="A34" s="739"/>
      <c r="B34" s="721"/>
      <c r="C34" s="307" t="s">
        <v>13</v>
      </c>
      <c r="D34" s="308">
        <v>70</v>
      </c>
      <c r="E34" s="4" t="s">
        <v>0</v>
      </c>
      <c r="F34" s="4" t="s">
        <v>589</v>
      </c>
      <c r="G34" s="305" t="s">
        <v>607</v>
      </c>
      <c r="H34" s="305" t="s">
        <v>590</v>
      </c>
      <c r="I34" s="305" t="s">
        <v>608</v>
      </c>
      <c r="J34" s="304" t="s">
        <v>598</v>
      </c>
      <c r="K34" s="305" t="s">
        <v>593</v>
      </c>
      <c r="L34" s="319" t="s">
        <v>602</v>
      </c>
      <c r="Q34" s="4" t="s">
        <v>19</v>
      </c>
      <c r="R34" s="484" t="s">
        <v>961</v>
      </c>
      <c r="S34" s="4"/>
      <c r="T34" s="4"/>
    </row>
    <row r="35" spans="1:20" ht="29.4" thickBot="1" x14ac:dyDescent="0.35">
      <c r="A35" s="739"/>
      <c r="B35" s="721"/>
      <c r="C35" s="307" t="s">
        <v>137</v>
      </c>
      <c r="D35" s="308">
        <v>60</v>
      </c>
      <c r="E35" s="4" t="s">
        <v>0</v>
      </c>
      <c r="F35" s="4" t="s">
        <v>589</v>
      </c>
      <c r="G35" s="305" t="s">
        <v>607</v>
      </c>
      <c r="H35" s="305" t="s">
        <v>590</v>
      </c>
      <c r="I35" s="305" t="s">
        <v>608</v>
      </c>
      <c r="J35" s="304" t="s">
        <v>598</v>
      </c>
      <c r="K35" s="305" t="s">
        <v>593</v>
      </c>
      <c r="L35" s="319" t="s">
        <v>602</v>
      </c>
      <c r="Q35" s="4" t="s">
        <v>19</v>
      </c>
      <c r="R35" s="484" t="s">
        <v>961</v>
      </c>
      <c r="S35" s="4"/>
      <c r="T35" s="4"/>
    </row>
    <row r="36" spans="1:20" ht="29.4" thickBot="1" x14ac:dyDescent="0.35">
      <c r="A36" s="739"/>
      <c r="B36" s="721"/>
      <c r="C36" s="307" t="s">
        <v>14</v>
      </c>
      <c r="D36" s="308">
        <v>60</v>
      </c>
      <c r="E36" s="4" t="s">
        <v>0</v>
      </c>
      <c r="F36" s="4" t="s">
        <v>589</v>
      </c>
      <c r="G36" s="305" t="s">
        <v>607</v>
      </c>
      <c r="H36" s="305" t="s">
        <v>590</v>
      </c>
      <c r="I36" s="305" t="s">
        <v>608</v>
      </c>
      <c r="J36" s="304" t="s">
        <v>598</v>
      </c>
      <c r="K36" s="305" t="s">
        <v>593</v>
      </c>
      <c r="L36" s="319" t="s">
        <v>602</v>
      </c>
      <c r="Q36" s="4" t="s">
        <v>19</v>
      </c>
      <c r="R36" s="484" t="s">
        <v>961</v>
      </c>
      <c r="S36" s="4"/>
      <c r="T36" s="4"/>
    </row>
    <row r="37" spans="1:20" ht="29.4" thickBot="1" x14ac:dyDescent="0.35">
      <c r="A37" s="739"/>
      <c r="B37" s="721"/>
      <c r="C37" s="307" t="s">
        <v>15</v>
      </c>
      <c r="D37" s="308">
        <v>60</v>
      </c>
      <c r="E37" s="4" t="s">
        <v>0</v>
      </c>
      <c r="F37" s="4" t="s">
        <v>589</v>
      </c>
      <c r="G37" s="305" t="s">
        <v>607</v>
      </c>
      <c r="H37" s="305" t="s">
        <v>590</v>
      </c>
      <c r="I37" s="305" t="s">
        <v>608</v>
      </c>
      <c r="J37" s="304" t="s">
        <v>598</v>
      </c>
      <c r="K37" s="305" t="s">
        <v>593</v>
      </c>
      <c r="L37" s="319" t="s">
        <v>602</v>
      </c>
      <c r="Q37" s="4" t="s">
        <v>19</v>
      </c>
      <c r="R37" s="484" t="s">
        <v>961</v>
      </c>
      <c r="S37" s="4"/>
      <c r="T37" s="4"/>
    </row>
    <row r="38" spans="1:20" ht="29.4" thickBot="1" x14ac:dyDescent="0.35">
      <c r="A38" s="739"/>
      <c r="B38" s="721"/>
      <c r="C38" s="307" t="s">
        <v>16</v>
      </c>
      <c r="D38" s="308">
        <v>60</v>
      </c>
      <c r="E38" s="4" t="s">
        <v>0</v>
      </c>
      <c r="F38" s="4" t="s">
        <v>589</v>
      </c>
      <c r="G38" s="305" t="s">
        <v>607</v>
      </c>
      <c r="H38" s="305" t="s">
        <v>590</v>
      </c>
      <c r="I38" s="305" t="s">
        <v>608</v>
      </c>
      <c r="J38" s="304" t="s">
        <v>598</v>
      </c>
      <c r="K38" s="305" t="s">
        <v>593</v>
      </c>
      <c r="L38" s="319" t="s">
        <v>602</v>
      </c>
      <c r="Q38" s="4" t="s">
        <v>19</v>
      </c>
      <c r="R38" s="484" t="s">
        <v>601</v>
      </c>
      <c r="S38" s="4"/>
      <c r="T38" s="4"/>
    </row>
    <row r="39" spans="1:20" ht="28.8" x14ac:dyDescent="0.3">
      <c r="A39" s="739"/>
      <c r="B39" s="721"/>
      <c r="C39" s="307" t="s">
        <v>17</v>
      </c>
      <c r="D39" s="308">
        <v>25</v>
      </c>
      <c r="E39" s="4" t="s">
        <v>0</v>
      </c>
      <c r="F39" s="4" t="s">
        <v>589</v>
      </c>
      <c r="G39" s="305" t="s">
        <v>607</v>
      </c>
      <c r="H39" s="305" t="s">
        <v>590</v>
      </c>
      <c r="I39" s="305" t="s">
        <v>608</v>
      </c>
      <c r="J39" s="304" t="s">
        <v>598</v>
      </c>
      <c r="K39" s="305" t="s">
        <v>593</v>
      </c>
      <c r="L39" s="319" t="s">
        <v>602</v>
      </c>
      <c r="Q39" s="4" t="s">
        <v>19</v>
      </c>
      <c r="R39" s="483" t="s">
        <v>966</v>
      </c>
      <c r="S39" s="4"/>
      <c r="T39" s="4"/>
    </row>
    <row r="40" spans="1:20" ht="15" thickBot="1" x14ac:dyDescent="0.35">
      <c r="A40" s="739"/>
      <c r="B40" s="722"/>
      <c r="C40" s="317" t="s">
        <v>368</v>
      </c>
      <c r="D40" s="318">
        <f>+D33+D34+D35+D36+D37+D38+D39</f>
        <v>435</v>
      </c>
      <c r="E40" s="723"/>
      <c r="F40" s="723"/>
      <c r="G40" s="723"/>
      <c r="H40" s="723"/>
      <c r="I40" s="723"/>
      <c r="J40" s="723"/>
      <c r="K40" s="723"/>
      <c r="L40" s="724"/>
      <c r="Q40" s="4"/>
      <c r="R40" s="4"/>
      <c r="S40" s="4"/>
      <c r="T40" s="4"/>
    </row>
    <row r="41" spans="1:20" ht="31.5" customHeight="1" thickBot="1" x14ac:dyDescent="0.35">
      <c r="A41" s="739"/>
      <c r="B41" s="320" t="s">
        <v>609</v>
      </c>
      <c r="C41" s="321" t="s">
        <v>125</v>
      </c>
      <c r="D41" s="322">
        <v>300</v>
      </c>
      <c r="E41" s="323" t="s">
        <v>0</v>
      </c>
      <c r="F41" s="323" t="s">
        <v>589</v>
      </c>
      <c r="G41" s="324" t="s">
        <v>590</v>
      </c>
      <c r="H41" s="324" t="s">
        <v>610</v>
      </c>
      <c r="I41" s="324" t="s">
        <v>592</v>
      </c>
      <c r="J41" s="324" t="s">
        <v>594</v>
      </c>
      <c r="K41" s="324" t="s">
        <v>595</v>
      </c>
      <c r="L41" s="325">
        <v>43100</v>
      </c>
      <c r="Q41" s="484" t="s">
        <v>19</v>
      </c>
      <c r="R41" s="484" t="s">
        <v>601</v>
      </c>
      <c r="S41" s="4"/>
      <c r="T41" s="4"/>
    </row>
    <row r="42" spans="1:20" ht="29.4" thickBot="1" x14ac:dyDescent="0.35">
      <c r="A42" s="739"/>
      <c r="B42" s="720" t="s">
        <v>611</v>
      </c>
      <c r="C42" s="301" t="s">
        <v>125</v>
      </c>
      <c r="D42" s="302">
        <v>100</v>
      </c>
      <c r="E42" s="303" t="s">
        <v>0</v>
      </c>
      <c r="F42" s="303" t="s">
        <v>589</v>
      </c>
      <c r="G42" s="305" t="s">
        <v>607</v>
      </c>
      <c r="H42" s="305" t="s">
        <v>591</v>
      </c>
      <c r="I42" s="305" t="s">
        <v>610</v>
      </c>
      <c r="J42" s="304" t="s">
        <v>598</v>
      </c>
      <c r="K42" s="305" t="s">
        <v>593</v>
      </c>
      <c r="L42" s="319" t="s">
        <v>602</v>
      </c>
      <c r="Q42" s="484" t="s">
        <v>19</v>
      </c>
      <c r="R42" s="484" t="s">
        <v>601</v>
      </c>
      <c r="S42" s="4"/>
      <c r="T42" s="4"/>
    </row>
    <row r="43" spans="1:20" ht="29.4" thickBot="1" x14ac:dyDescent="0.35">
      <c r="A43" s="739"/>
      <c r="B43" s="721"/>
      <c r="C43" s="307" t="s">
        <v>13</v>
      </c>
      <c r="D43" s="308">
        <v>20</v>
      </c>
      <c r="E43" s="4" t="s">
        <v>0</v>
      </c>
      <c r="F43" s="4" t="s">
        <v>589</v>
      </c>
      <c r="G43" s="305" t="s">
        <v>607</v>
      </c>
      <c r="H43" s="305" t="s">
        <v>591</v>
      </c>
      <c r="I43" s="305" t="s">
        <v>610</v>
      </c>
      <c r="J43" s="304" t="s">
        <v>598</v>
      </c>
      <c r="K43" s="305" t="s">
        <v>593</v>
      </c>
      <c r="L43" s="319" t="s">
        <v>602</v>
      </c>
      <c r="Q43" s="4" t="s">
        <v>19</v>
      </c>
      <c r="R43" s="484" t="s">
        <v>601</v>
      </c>
      <c r="S43" s="4"/>
      <c r="T43" s="4"/>
    </row>
    <row r="44" spans="1:20" ht="29.4" thickBot="1" x14ac:dyDescent="0.35">
      <c r="A44" s="739"/>
      <c r="B44" s="721"/>
      <c r="C44" s="307" t="s">
        <v>137</v>
      </c>
      <c r="D44" s="308">
        <v>25</v>
      </c>
      <c r="E44" s="4" t="s">
        <v>0</v>
      </c>
      <c r="F44" s="4" t="s">
        <v>589</v>
      </c>
      <c r="G44" s="305" t="s">
        <v>607</v>
      </c>
      <c r="H44" s="305" t="s">
        <v>591</v>
      </c>
      <c r="I44" s="305" t="s">
        <v>610</v>
      </c>
      <c r="J44" s="304" t="s">
        <v>598</v>
      </c>
      <c r="K44" s="305" t="s">
        <v>593</v>
      </c>
      <c r="L44" s="319" t="s">
        <v>602</v>
      </c>
      <c r="Q44" s="4" t="s">
        <v>19</v>
      </c>
      <c r="R44" s="484" t="s">
        <v>961</v>
      </c>
      <c r="S44" s="4"/>
      <c r="T44" s="4"/>
    </row>
    <row r="45" spans="1:20" ht="29.4" thickBot="1" x14ac:dyDescent="0.35">
      <c r="A45" s="739"/>
      <c r="B45" s="721"/>
      <c r="C45" s="307" t="s">
        <v>14</v>
      </c>
      <c r="D45" s="308">
        <v>25</v>
      </c>
      <c r="E45" s="4" t="s">
        <v>0</v>
      </c>
      <c r="F45" s="4" t="s">
        <v>589</v>
      </c>
      <c r="G45" s="305" t="s">
        <v>607</v>
      </c>
      <c r="H45" s="305" t="s">
        <v>591</v>
      </c>
      <c r="I45" s="305" t="s">
        <v>610</v>
      </c>
      <c r="J45" s="304" t="s">
        <v>598</v>
      </c>
      <c r="K45" s="305" t="s">
        <v>593</v>
      </c>
      <c r="L45" s="319" t="s">
        <v>602</v>
      </c>
      <c r="Q45" s="4" t="s">
        <v>19</v>
      </c>
      <c r="R45" s="484" t="s">
        <v>961</v>
      </c>
      <c r="S45" s="4"/>
      <c r="T45" s="4"/>
    </row>
    <row r="46" spans="1:20" ht="29.4" thickBot="1" x14ac:dyDescent="0.35">
      <c r="A46" s="739"/>
      <c r="B46" s="721"/>
      <c r="C46" s="307" t="s">
        <v>15</v>
      </c>
      <c r="D46" s="308">
        <v>20</v>
      </c>
      <c r="E46" s="4" t="s">
        <v>0</v>
      </c>
      <c r="F46" s="4" t="s">
        <v>589</v>
      </c>
      <c r="G46" s="305" t="s">
        <v>607</v>
      </c>
      <c r="H46" s="305" t="s">
        <v>591</v>
      </c>
      <c r="I46" s="305" t="s">
        <v>610</v>
      </c>
      <c r="J46" s="304" t="s">
        <v>598</v>
      </c>
      <c r="K46" s="305" t="s">
        <v>593</v>
      </c>
      <c r="L46" s="319" t="s">
        <v>602</v>
      </c>
      <c r="Q46" s="4" t="s">
        <v>19</v>
      </c>
      <c r="R46" s="484" t="s">
        <v>961</v>
      </c>
      <c r="S46" s="4"/>
      <c r="T46" s="4"/>
    </row>
    <row r="47" spans="1:20" ht="29.4" thickBot="1" x14ac:dyDescent="0.35">
      <c r="A47" s="739"/>
      <c r="B47" s="721"/>
      <c r="C47" s="307" t="s">
        <v>16</v>
      </c>
      <c r="D47" s="308">
        <v>30</v>
      </c>
      <c r="E47" s="4" t="s">
        <v>0</v>
      </c>
      <c r="F47" s="4" t="s">
        <v>589</v>
      </c>
      <c r="G47" s="305" t="s">
        <v>607</v>
      </c>
      <c r="H47" s="305" t="s">
        <v>591</v>
      </c>
      <c r="I47" s="305" t="s">
        <v>610</v>
      </c>
      <c r="J47" s="304" t="s">
        <v>598</v>
      </c>
      <c r="K47" s="305" t="s">
        <v>593</v>
      </c>
      <c r="L47" s="319" t="s">
        <v>602</v>
      </c>
      <c r="Q47" s="4" t="s">
        <v>19</v>
      </c>
      <c r="R47" s="484" t="s">
        <v>961</v>
      </c>
      <c r="S47" s="4"/>
      <c r="T47" s="4"/>
    </row>
    <row r="48" spans="1:20" ht="28.8" x14ac:dyDescent="0.3">
      <c r="A48" s="739"/>
      <c r="B48" s="721"/>
      <c r="C48" s="307" t="s">
        <v>17</v>
      </c>
      <c r="D48" s="308">
        <v>20</v>
      </c>
      <c r="E48" s="4" t="s">
        <v>0</v>
      </c>
      <c r="F48" s="4" t="s">
        <v>589</v>
      </c>
      <c r="G48" s="305" t="s">
        <v>607</v>
      </c>
      <c r="H48" s="305" t="s">
        <v>591</v>
      </c>
      <c r="I48" s="305" t="s">
        <v>610</v>
      </c>
      <c r="J48" s="304" t="s">
        <v>598</v>
      </c>
      <c r="K48" s="305" t="s">
        <v>593</v>
      </c>
      <c r="L48" s="319" t="s">
        <v>602</v>
      </c>
      <c r="Q48" s="4" t="s">
        <v>19</v>
      </c>
      <c r="R48" s="484" t="s">
        <v>601</v>
      </c>
      <c r="S48" s="4"/>
      <c r="T48" s="4"/>
    </row>
    <row r="49" spans="1:20" ht="15" thickBot="1" x14ac:dyDescent="0.35">
      <c r="A49" s="739"/>
      <c r="B49" s="730"/>
      <c r="C49" s="313" t="s">
        <v>368</v>
      </c>
      <c r="D49" s="314">
        <f>+D42+D43+D44+D45+D46+D47+D48</f>
        <v>240</v>
      </c>
      <c r="E49" s="731"/>
      <c r="F49" s="731"/>
      <c r="G49" s="731"/>
      <c r="H49" s="731"/>
      <c r="I49" s="731"/>
      <c r="J49" s="731"/>
      <c r="K49" s="731"/>
      <c r="L49" s="732"/>
      <c r="Q49" s="4"/>
      <c r="R49" s="4"/>
      <c r="S49" s="4"/>
      <c r="T49" s="4"/>
    </row>
    <row r="50" spans="1:20" ht="72.599999999999994" thickBot="1" x14ac:dyDescent="0.35">
      <c r="A50" s="739"/>
      <c r="B50" s="326" t="s">
        <v>612</v>
      </c>
      <c r="C50" s="327" t="s">
        <v>125</v>
      </c>
      <c r="D50" s="328">
        <v>20</v>
      </c>
      <c r="E50" s="329" t="s">
        <v>0</v>
      </c>
      <c r="F50" s="329" t="s">
        <v>589</v>
      </c>
      <c r="G50" s="330" t="s">
        <v>607</v>
      </c>
      <c r="H50" s="330" t="s">
        <v>591</v>
      </c>
      <c r="I50" s="330" t="s">
        <v>610</v>
      </c>
      <c r="J50" s="331" t="s">
        <v>598</v>
      </c>
      <c r="K50" s="330" t="s">
        <v>593</v>
      </c>
      <c r="L50" s="332" t="s">
        <v>602</v>
      </c>
      <c r="Q50" s="484" t="s">
        <v>967</v>
      </c>
      <c r="R50" s="484" t="s">
        <v>968</v>
      </c>
      <c r="S50" s="4"/>
      <c r="T50" s="4"/>
    </row>
    <row r="51" spans="1:20" ht="130.19999999999999" thickBot="1" x14ac:dyDescent="0.35">
      <c r="A51" s="739"/>
      <c r="B51" s="320" t="s">
        <v>613</v>
      </c>
      <c r="C51" s="333" t="s">
        <v>125</v>
      </c>
      <c r="D51" s="334">
        <v>130</v>
      </c>
      <c r="E51" s="335" t="s">
        <v>0</v>
      </c>
      <c r="F51" s="335" t="s">
        <v>589</v>
      </c>
      <c r="G51" s="330" t="s">
        <v>607</v>
      </c>
      <c r="H51" s="330" t="s">
        <v>591</v>
      </c>
      <c r="I51" s="330" t="s">
        <v>610</v>
      </c>
      <c r="J51" s="331" t="s">
        <v>598</v>
      </c>
      <c r="K51" s="330" t="s">
        <v>593</v>
      </c>
      <c r="L51" s="332" t="s">
        <v>602</v>
      </c>
      <c r="Q51" s="4" t="s">
        <v>0</v>
      </c>
      <c r="R51" s="483" t="s">
        <v>958</v>
      </c>
      <c r="S51" s="4"/>
      <c r="T51" s="4"/>
    </row>
    <row r="52" spans="1:20" ht="29.4" thickBot="1" x14ac:dyDescent="0.35">
      <c r="A52" s="739"/>
      <c r="B52" s="720" t="s">
        <v>614</v>
      </c>
      <c r="C52" s="301" t="s">
        <v>13</v>
      </c>
      <c r="D52" s="302">
        <v>6</v>
      </c>
      <c r="E52" s="303" t="s">
        <v>0</v>
      </c>
      <c r="F52" s="303" t="s">
        <v>589</v>
      </c>
      <c r="G52" s="305" t="s">
        <v>590</v>
      </c>
      <c r="H52" s="305" t="s">
        <v>610</v>
      </c>
      <c r="I52" s="305" t="s">
        <v>592</v>
      </c>
      <c r="J52" s="304" t="s">
        <v>615</v>
      </c>
      <c r="K52" s="305" t="s">
        <v>595</v>
      </c>
      <c r="L52" s="319" t="s">
        <v>600</v>
      </c>
      <c r="Q52" s="4" t="s">
        <v>19</v>
      </c>
      <c r="R52" s="484" t="s">
        <v>601</v>
      </c>
      <c r="S52" s="4"/>
      <c r="T52" s="4"/>
    </row>
    <row r="53" spans="1:20" ht="29.4" thickBot="1" x14ac:dyDescent="0.35">
      <c r="A53" s="739"/>
      <c r="B53" s="721"/>
      <c r="C53" s="307" t="s">
        <v>137</v>
      </c>
      <c r="D53" s="308">
        <v>2</v>
      </c>
      <c r="E53" s="4" t="s">
        <v>0</v>
      </c>
      <c r="F53" s="4" t="s">
        <v>589</v>
      </c>
      <c r="G53" s="305" t="s">
        <v>590</v>
      </c>
      <c r="H53" s="305" t="s">
        <v>610</v>
      </c>
      <c r="I53" s="305" t="s">
        <v>592</v>
      </c>
      <c r="J53" s="304" t="s">
        <v>615</v>
      </c>
      <c r="K53" s="305" t="s">
        <v>595</v>
      </c>
      <c r="L53" s="319" t="s">
        <v>600</v>
      </c>
      <c r="Q53" s="4" t="s">
        <v>19</v>
      </c>
      <c r="R53" s="484" t="s">
        <v>601</v>
      </c>
      <c r="S53" s="4"/>
      <c r="T53" s="4"/>
    </row>
    <row r="54" spans="1:20" ht="43.8" thickBot="1" x14ac:dyDescent="0.35">
      <c r="A54" s="739"/>
      <c r="B54" s="721"/>
      <c r="C54" s="307" t="s">
        <v>14</v>
      </c>
      <c r="D54" s="308">
        <v>23</v>
      </c>
      <c r="E54" s="4" t="s">
        <v>0</v>
      </c>
      <c r="F54" s="4" t="s">
        <v>589</v>
      </c>
      <c r="G54" s="305" t="s">
        <v>590</v>
      </c>
      <c r="H54" s="305" t="s">
        <v>610</v>
      </c>
      <c r="I54" s="305" t="s">
        <v>592</v>
      </c>
      <c r="J54" s="304" t="s">
        <v>615</v>
      </c>
      <c r="K54" s="305" t="s">
        <v>595</v>
      </c>
      <c r="L54" s="319" t="s">
        <v>600</v>
      </c>
      <c r="Q54" s="4" t="s">
        <v>19</v>
      </c>
      <c r="R54" s="484" t="s">
        <v>969</v>
      </c>
      <c r="S54" s="4"/>
      <c r="T54" s="4"/>
    </row>
    <row r="55" spans="1:20" ht="29.4" thickBot="1" x14ac:dyDescent="0.35">
      <c r="A55" s="739"/>
      <c r="B55" s="721"/>
      <c r="C55" s="307" t="s">
        <v>15</v>
      </c>
      <c r="D55" s="308">
        <v>6</v>
      </c>
      <c r="E55" s="4" t="s">
        <v>0</v>
      </c>
      <c r="F55" s="4" t="s">
        <v>589</v>
      </c>
      <c r="G55" s="305" t="s">
        <v>590</v>
      </c>
      <c r="H55" s="305" t="s">
        <v>610</v>
      </c>
      <c r="I55" s="305" t="s">
        <v>592</v>
      </c>
      <c r="J55" s="304" t="s">
        <v>615</v>
      </c>
      <c r="K55" s="305" t="s">
        <v>595</v>
      </c>
      <c r="L55" s="319" t="s">
        <v>600</v>
      </c>
      <c r="Q55" s="4" t="s">
        <v>19</v>
      </c>
      <c r="R55" s="483" t="s">
        <v>970</v>
      </c>
      <c r="S55" s="4"/>
      <c r="T55" s="4"/>
    </row>
    <row r="56" spans="1:20" ht="29.4" thickBot="1" x14ac:dyDescent="0.35">
      <c r="A56" s="739"/>
      <c r="B56" s="721"/>
      <c r="C56" s="307" t="s">
        <v>16</v>
      </c>
      <c r="D56" s="308">
        <v>5</v>
      </c>
      <c r="E56" s="4" t="s">
        <v>0</v>
      </c>
      <c r="F56" s="4" t="s">
        <v>589</v>
      </c>
      <c r="G56" s="305" t="s">
        <v>590</v>
      </c>
      <c r="H56" s="305" t="s">
        <v>610</v>
      </c>
      <c r="I56" s="305" t="s">
        <v>592</v>
      </c>
      <c r="J56" s="304" t="s">
        <v>615</v>
      </c>
      <c r="K56" s="305" t="s">
        <v>595</v>
      </c>
      <c r="L56" s="319" t="s">
        <v>600</v>
      </c>
      <c r="Q56" s="4" t="s">
        <v>19</v>
      </c>
      <c r="R56" s="484" t="s">
        <v>601</v>
      </c>
      <c r="S56" s="4"/>
      <c r="T56" s="4"/>
    </row>
    <row r="57" spans="1:20" ht="28.8" x14ac:dyDescent="0.3">
      <c r="A57" s="739"/>
      <c r="B57" s="721"/>
      <c r="C57" s="307" t="s">
        <v>17</v>
      </c>
      <c r="D57" s="308">
        <v>5</v>
      </c>
      <c r="E57" s="4" t="s">
        <v>0</v>
      </c>
      <c r="F57" s="4" t="s">
        <v>589</v>
      </c>
      <c r="G57" s="305" t="s">
        <v>590</v>
      </c>
      <c r="H57" s="305" t="s">
        <v>610</v>
      </c>
      <c r="I57" s="305" t="s">
        <v>592</v>
      </c>
      <c r="J57" s="304" t="s">
        <v>615</v>
      </c>
      <c r="K57" s="305" t="s">
        <v>595</v>
      </c>
      <c r="L57" s="319" t="s">
        <v>600</v>
      </c>
      <c r="Q57" s="4" t="s">
        <v>19</v>
      </c>
      <c r="R57" s="484" t="s">
        <v>601</v>
      </c>
      <c r="S57" s="4"/>
      <c r="T57" s="4"/>
    </row>
    <row r="58" spans="1:20" ht="15" thickBot="1" x14ac:dyDescent="0.35">
      <c r="A58" s="739"/>
      <c r="B58" s="722"/>
      <c r="C58" s="317" t="s">
        <v>368</v>
      </c>
      <c r="D58" s="318">
        <f>+D52+D53+D54+D55+D56+D57</f>
        <v>47</v>
      </c>
      <c r="E58" s="723"/>
      <c r="F58" s="723"/>
      <c r="G58" s="723"/>
      <c r="H58" s="723"/>
      <c r="I58" s="723"/>
      <c r="J58" s="723"/>
      <c r="K58" s="723"/>
      <c r="L58" s="724"/>
      <c r="Q58" s="4"/>
      <c r="R58" s="4"/>
      <c r="S58" s="4"/>
      <c r="T58" s="4"/>
    </row>
    <row r="59" spans="1:20" ht="29.4" thickBot="1" x14ac:dyDescent="0.35">
      <c r="A59" s="739"/>
      <c r="B59" s="720" t="s">
        <v>616</v>
      </c>
      <c r="C59" s="301" t="s">
        <v>125</v>
      </c>
      <c r="D59" s="302">
        <v>20</v>
      </c>
      <c r="E59" s="303"/>
      <c r="F59" s="303"/>
      <c r="G59" s="305" t="s">
        <v>590</v>
      </c>
      <c r="H59" s="305" t="s">
        <v>610</v>
      </c>
      <c r="I59" s="305" t="s">
        <v>592</v>
      </c>
      <c r="J59" s="304" t="s">
        <v>615</v>
      </c>
      <c r="K59" s="305" t="s">
        <v>595</v>
      </c>
      <c r="L59" s="319" t="s">
        <v>600</v>
      </c>
      <c r="Q59" s="484" t="s">
        <v>19</v>
      </c>
      <c r="R59" s="484" t="s">
        <v>617</v>
      </c>
      <c r="S59" s="4"/>
      <c r="T59" s="4"/>
    </row>
    <row r="60" spans="1:20" ht="29.4" thickBot="1" x14ac:dyDescent="0.35">
      <c r="A60" s="739"/>
      <c r="B60" s="721"/>
      <c r="C60" s="307" t="s">
        <v>13</v>
      </c>
      <c r="D60" s="308">
        <v>11</v>
      </c>
      <c r="E60" s="4" t="s">
        <v>0</v>
      </c>
      <c r="F60" s="4" t="s">
        <v>589</v>
      </c>
      <c r="G60" s="305" t="s">
        <v>590</v>
      </c>
      <c r="H60" s="305" t="s">
        <v>610</v>
      </c>
      <c r="I60" s="305" t="s">
        <v>592</v>
      </c>
      <c r="J60" s="304" t="s">
        <v>615</v>
      </c>
      <c r="K60" s="305" t="s">
        <v>595</v>
      </c>
      <c r="L60" s="319" t="s">
        <v>600</v>
      </c>
      <c r="Q60" s="4" t="s">
        <v>19</v>
      </c>
      <c r="R60" s="483" t="s">
        <v>963</v>
      </c>
      <c r="S60" s="4"/>
      <c r="T60" s="4"/>
    </row>
    <row r="61" spans="1:20" ht="29.4" thickBot="1" x14ac:dyDescent="0.35">
      <c r="A61" s="739"/>
      <c r="B61" s="721"/>
      <c r="C61" s="307" t="s">
        <v>137</v>
      </c>
      <c r="D61" s="308">
        <v>5</v>
      </c>
      <c r="E61" s="4"/>
      <c r="F61" s="4"/>
      <c r="G61" s="305" t="s">
        <v>590</v>
      </c>
      <c r="H61" s="305" t="s">
        <v>610</v>
      </c>
      <c r="I61" s="305" t="s">
        <v>592</v>
      </c>
      <c r="J61" s="304" t="s">
        <v>615</v>
      </c>
      <c r="K61" s="305" t="s">
        <v>595</v>
      </c>
      <c r="L61" s="319" t="s">
        <v>600</v>
      </c>
      <c r="Q61" s="4" t="s">
        <v>0</v>
      </c>
      <c r="R61" s="484" t="s">
        <v>617</v>
      </c>
      <c r="S61" s="4"/>
      <c r="T61" s="4"/>
    </row>
    <row r="62" spans="1:20" ht="29.4" thickBot="1" x14ac:dyDescent="0.35">
      <c r="A62" s="739"/>
      <c r="B62" s="721"/>
      <c r="C62" s="307" t="s">
        <v>15</v>
      </c>
      <c r="D62" s="308">
        <v>8</v>
      </c>
      <c r="E62" s="4" t="s">
        <v>0</v>
      </c>
      <c r="F62" s="4" t="s">
        <v>589</v>
      </c>
      <c r="G62" s="305" t="s">
        <v>590</v>
      </c>
      <c r="H62" s="305" t="s">
        <v>610</v>
      </c>
      <c r="I62" s="305" t="s">
        <v>592</v>
      </c>
      <c r="J62" s="304" t="s">
        <v>615</v>
      </c>
      <c r="K62" s="305" t="s">
        <v>595</v>
      </c>
      <c r="L62" s="319" t="s">
        <v>600</v>
      </c>
      <c r="Q62" s="4" t="s">
        <v>19</v>
      </c>
      <c r="R62" s="484" t="s">
        <v>971</v>
      </c>
      <c r="S62" s="4"/>
      <c r="T62" s="4"/>
    </row>
    <row r="63" spans="1:20" ht="29.4" thickBot="1" x14ac:dyDescent="0.35">
      <c r="A63" s="739"/>
      <c r="B63" s="721"/>
      <c r="C63" s="307" t="s">
        <v>16</v>
      </c>
      <c r="D63" s="308">
        <v>12</v>
      </c>
      <c r="E63" s="4" t="s">
        <v>0</v>
      </c>
      <c r="F63" s="4" t="s">
        <v>589</v>
      </c>
      <c r="G63" s="305" t="s">
        <v>590</v>
      </c>
      <c r="H63" s="305" t="s">
        <v>610</v>
      </c>
      <c r="I63" s="305" t="s">
        <v>592</v>
      </c>
      <c r="J63" s="304" t="s">
        <v>615</v>
      </c>
      <c r="K63" s="305" t="s">
        <v>595</v>
      </c>
      <c r="L63" s="319" t="s">
        <v>600</v>
      </c>
      <c r="Q63" s="4" t="s">
        <v>19</v>
      </c>
      <c r="R63" s="484" t="s">
        <v>601</v>
      </c>
      <c r="S63" s="4"/>
      <c r="T63" s="4"/>
    </row>
    <row r="64" spans="1:20" ht="28.8" x14ac:dyDescent="0.3">
      <c r="A64" s="739"/>
      <c r="B64" s="721"/>
      <c r="C64" s="307" t="s">
        <v>17</v>
      </c>
      <c r="D64" s="308">
        <v>8</v>
      </c>
      <c r="E64" s="4" t="s">
        <v>0</v>
      </c>
      <c r="F64" s="4" t="s">
        <v>589</v>
      </c>
      <c r="G64" s="305" t="s">
        <v>590</v>
      </c>
      <c r="H64" s="305" t="s">
        <v>610</v>
      </c>
      <c r="I64" s="305" t="s">
        <v>592</v>
      </c>
      <c r="J64" s="304" t="s">
        <v>615</v>
      </c>
      <c r="K64" s="305" t="s">
        <v>595</v>
      </c>
      <c r="L64" s="319" t="s">
        <v>600</v>
      </c>
      <c r="Q64" s="4" t="s">
        <v>19</v>
      </c>
      <c r="R64" s="483" t="s">
        <v>972</v>
      </c>
      <c r="S64" s="4"/>
      <c r="T64" s="4"/>
    </row>
    <row r="65" spans="1:20" ht="15" thickBot="1" x14ac:dyDescent="0.35">
      <c r="A65" s="739"/>
      <c r="B65" s="730"/>
      <c r="C65" s="313" t="s">
        <v>368</v>
      </c>
      <c r="D65" s="314">
        <f>+D59+D60+D61+D62+D63+D64</f>
        <v>64</v>
      </c>
      <c r="E65" s="731"/>
      <c r="F65" s="731"/>
      <c r="G65" s="731"/>
      <c r="H65" s="731"/>
      <c r="I65" s="731"/>
      <c r="J65" s="731"/>
      <c r="K65" s="731"/>
      <c r="L65" s="732"/>
      <c r="Q65" s="4"/>
      <c r="R65" s="4"/>
      <c r="S65" s="4"/>
      <c r="T65" s="4"/>
    </row>
    <row r="66" spans="1:20" ht="29.4" thickBot="1" x14ac:dyDescent="0.35">
      <c r="A66" s="739"/>
      <c r="B66" s="720" t="s">
        <v>618</v>
      </c>
      <c r="C66" s="301" t="s">
        <v>125</v>
      </c>
      <c r="D66" s="302">
        <v>20</v>
      </c>
      <c r="E66" s="303" t="s">
        <v>0</v>
      </c>
      <c r="F66" s="303" t="s">
        <v>589</v>
      </c>
      <c r="G66" s="305" t="s">
        <v>590</v>
      </c>
      <c r="H66" s="305" t="s">
        <v>610</v>
      </c>
      <c r="I66" s="305" t="s">
        <v>592</v>
      </c>
      <c r="J66" s="304" t="s">
        <v>615</v>
      </c>
      <c r="K66" s="305" t="s">
        <v>595</v>
      </c>
      <c r="L66" s="319" t="s">
        <v>600</v>
      </c>
      <c r="Q66" s="4" t="s">
        <v>19</v>
      </c>
      <c r="R66" s="484" t="s">
        <v>601</v>
      </c>
      <c r="S66" s="4"/>
      <c r="T66" s="4"/>
    </row>
    <row r="67" spans="1:20" ht="29.4" thickBot="1" x14ac:dyDescent="0.35">
      <c r="A67" s="739"/>
      <c r="B67" s="721"/>
      <c r="C67" s="307" t="s">
        <v>13</v>
      </c>
      <c r="D67" s="308">
        <v>10</v>
      </c>
      <c r="E67" s="4" t="s">
        <v>0</v>
      </c>
      <c r="F67" s="4" t="s">
        <v>589</v>
      </c>
      <c r="G67" s="305" t="s">
        <v>590</v>
      </c>
      <c r="H67" s="305" t="s">
        <v>610</v>
      </c>
      <c r="I67" s="305" t="s">
        <v>592</v>
      </c>
      <c r="J67" s="304" t="s">
        <v>615</v>
      </c>
      <c r="K67" s="305" t="s">
        <v>595</v>
      </c>
      <c r="L67" s="319" t="s">
        <v>600</v>
      </c>
      <c r="Q67" s="4" t="s">
        <v>19</v>
      </c>
      <c r="R67" s="484" t="s">
        <v>601</v>
      </c>
      <c r="S67" s="4"/>
      <c r="T67" s="4"/>
    </row>
    <row r="68" spans="1:20" ht="29.4" thickBot="1" x14ac:dyDescent="0.35">
      <c r="A68" s="739"/>
      <c r="B68" s="721"/>
      <c r="C68" s="307" t="s">
        <v>137</v>
      </c>
      <c r="D68" s="308">
        <v>5</v>
      </c>
      <c r="E68" s="4" t="s">
        <v>0</v>
      </c>
      <c r="F68" s="4" t="s">
        <v>589</v>
      </c>
      <c r="G68" s="305" t="s">
        <v>590</v>
      </c>
      <c r="H68" s="305" t="s">
        <v>610</v>
      </c>
      <c r="I68" s="305" t="s">
        <v>592</v>
      </c>
      <c r="J68" s="304" t="s">
        <v>615</v>
      </c>
      <c r="K68" s="305" t="s">
        <v>595</v>
      </c>
      <c r="L68" s="319" t="s">
        <v>600</v>
      </c>
      <c r="Q68" s="4" t="s">
        <v>19</v>
      </c>
      <c r="R68" s="484" t="s">
        <v>601</v>
      </c>
      <c r="S68" s="4"/>
      <c r="T68" s="4"/>
    </row>
    <row r="69" spans="1:20" ht="43.8" thickBot="1" x14ac:dyDescent="0.35">
      <c r="A69" s="739"/>
      <c r="B69" s="721"/>
      <c r="C69" s="307" t="s">
        <v>14</v>
      </c>
      <c r="D69" s="308">
        <v>5</v>
      </c>
      <c r="E69" s="4" t="s">
        <v>0</v>
      </c>
      <c r="F69" s="4" t="s">
        <v>589</v>
      </c>
      <c r="G69" s="305" t="s">
        <v>590</v>
      </c>
      <c r="H69" s="305" t="s">
        <v>610</v>
      </c>
      <c r="I69" s="305" t="s">
        <v>592</v>
      </c>
      <c r="J69" s="304" t="s">
        <v>615</v>
      </c>
      <c r="K69" s="305" t="s">
        <v>595</v>
      </c>
      <c r="L69" s="319" t="s">
        <v>600</v>
      </c>
      <c r="Q69" s="4" t="s">
        <v>0</v>
      </c>
      <c r="R69" s="483" t="s">
        <v>599</v>
      </c>
      <c r="S69" s="4"/>
      <c r="T69" s="4"/>
    </row>
    <row r="70" spans="1:20" ht="15" thickBot="1" x14ac:dyDescent="0.35">
      <c r="A70" s="739"/>
      <c r="B70" s="721"/>
      <c r="C70" s="307" t="s">
        <v>15</v>
      </c>
      <c r="D70" s="308">
        <v>7</v>
      </c>
      <c r="E70" s="4" t="s">
        <v>0</v>
      </c>
      <c r="F70" s="4" t="s">
        <v>589</v>
      </c>
      <c r="G70" s="305" t="s">
        <v>590</v>
      </c>
      <c r="H70" s="305" t="s">
        <v>610</v>
      </c>
      <c r="I70" s="305" t="s">
        <v>592</v>
      </c>
      <c r="J70" s="304" t="s">
        <v>615</v>
      </c>
      <c r="K70" s="305" t="s">
        <v>595</v>
      </c>
      <c r="L70" s="319" t="s">
        <v>600</v>
      </c>
      <c r="Q70" s="4" t="s">
        <v>19</v>
      </c>
      <c r="R70" s="483" t="s">
        <v>973</v>
      </c>
      <c r="S70" s="4"/>
      <c r="T70" s="4"/>
    </row>
    <row r="71" spans="1:20" ht="29.4" thickBot="1" x14ac:dyDescent="0.35">
      <c r="A71" s="739"/>
      <c r="B71" s="721"/>
      <c r="C71" s="307" t="s">
        <v>16</v>
      </c>
      <c r="D71" s="308">
        <v>10</v>
      </c>
      <c r="E71" s="4" t="s">
        <v>0</v>
      </c>
      <c r="F71" s="4" t="s">
        <v>589</v>
      </c>
      <c r="G71" s="305" t="s">
        <v>590</v>
      </c>
      <c r="H71" s="305" t="s">
        <v>610</v>
      </c>
      <c r="I71" s="305" t="s">
        <v>592</v>
      </c>
      <c r="J71" s="304" t="s">
        <v>615</v>
      </c>
      <c r="K71" s="305" t="s">
        <v>595</v>
      </c>
      <c r="L71" s="319" t="s">
        <v>600</v>
      </c>
      <c r="Q71" s="4" t="s">
        <v>19</v>
      </c>
      <c r="R71" s="484" t="s">
        <v>601</v>
      </c>
      <c r="S71" s="4"/>
      <c r="T71" s="4"/>
    </row>
    <row r="72" spans="1:20" ht="28.8" x14ac:dyDescent="0.3">
      <c r="A72" s="739"/>
      <c r="B72" s="721"/>
      <c r="C72" s="307" t="s">
        <v>17</v>
      </c>
      <c r="D72" s="308">
        <v>10</v>
      </c>
      <c r="E72" s="4" t="s">
        <v>0</v>
      </c>
      <c r="F72" s="4" t="s">
        <v>589</v>
      </c>
      <c r="G72" s="305" t="s">
        <v>590</v>
      </c>
      <c r="H72" s="305" t="s">
        <v>610</v>
      </c>
      <c r="I72" s="305" t="s">
        <v>592</v>
      </c>
      <c r="J72" s="304" t="s">
        <v>615</v>
      </c>
      <c r="K72" s="305" t="s">
        <v>595</v>
      </c>
      <c r="L72" s="319" t="s">
        <v>600</v>
      </c>
      <c r="Q72" s="4" t="s">
        <v>19</v>
      </c>
      <c r="R72" s="484" t="s">
        <v>601</v>
      </c>
      <c r="S72" s="4"/>
      <c r="T72" s="4"/>
    </row>
    <row r="73" spans="1:20" ht="15" thickBot="1" x14ac:dyDescent="0.35">
      <c r="A73" s="739"/>
      <c r="B73" s="722"/>
      <c r="C73" s="317" t="s">
        <v>368</v>
      </c>
      <c r="D73" s="318">
        <f>+D66+D67+D68+D69+D70+D71+D72</f>
        <v>67</v>
      </c>
      <c r="E73" s="723"/>
      <c r="F73" s="723"/>
      <c r="G73" s="723"/>
      <c r="H73" s="723"/>
      <c r="I73" s="723"/>
      <c r="J73" s="723"/>
      <c r="K73" s="723"/>
      <c r="L73" s="724"/>
      <c r="Q73" s="4"/>
      <c r="R73" s="4"/>
      <c r="S73" s="4"/>
      <c r="T73" s="4"/>
    </row>
    <row r="74" spans="1:20" ht="29.4" thickBot="1" x14ac:dyDescent="0.35">
      <c r="A74" s="739"/>
      <c r="B74" s="720" t="s">
        <v>619</v>
      </c>
      <c r="C74" s="301" t="s">
        <v>125</v>
      </c>
      <c r="D74" s="336">
        <v>160</v>
      </c>
      <c r="E74" s="303" t="s">
        <v>0</v>
      </c>
      <c r="F74" s="303" t="s">
        <v>589</v>
      </c>
      <c r="G74" s="305" t="s">
        <v>591</v>
      </c>
      <c r="H74" s="305" t="s">
        <v>620</v>
      </c>
      <c r="I74" s="337" t="s">
        <v>593</v>
      </c>
      <c r="J74" s="337" t="s">
        <v>595</v>
      </c>
      <c r="K74" s="337" t="s">
        <v>600</v>
      </c>
      <c r="L74" s="338" t="s">
        <v>602</v>
      </c>
      <c r="Q74" s="4" t="s">
        <v>19</v>
      </c>
      <c r="R74" s="203" t="s">
        <v>601</v>
      </c>
      <c r="S74" s="4"/>
      <c r="T74" s="4"/>
    </row>
    <row r="75" spans="1:20" ht="29.4" thickBot="1" x14ac:dyDescent="0.35">
      <c r="A75" s="739"/>
      <c r="B75" s="721"/>
      <c r="C75" s="307" t="s">
        <v>13</v>
      </c>
      <c r="D75" s="339">
        <v>46</v>
      </c>
      <c r="E75" s="4" t="s">
        <v>0</v>
      </c>
      <c r="F75" s="4" t="s">
        <v>589</v>
      </c>
      <c r="G75" s="305" t="s">
        <v>591</v>
      </c>
      <c r="H75" s="305" t="s">
        <v>620</v>
      </c>
      <c r="I75" s="337" t="s">
        <v>593</v>
      </c>
      <c r="J75" s="337" t="s">
        <v>595</v>
      </c>
      <c r="K75" s="337" t="s">
        <v>600</v>
      </c>
      <c r="L75" s="338" t="s">
        <v>602</v>
      </c>
      <c r="Q75" s="4" t="s">
        <v>0</v>
      </c>
      <c r="R75" s="203" t="s">
        <v>974</v>
      </c>
      <c r="S75" s="4"/>
      <c r="T75" s="4"/>
    </row>
    <row r="76" spans="1:20" ht="29.4" thickBot="1" x14ac:dyDescent="0.35">
      <c r="A76" s="739"/>
      <c r="B76" s="721"/>
      <c r="C76" s="307" t="s">
        <v>137</v>
      </c>
      <c r="D76" s="339">
        <v>50</v>
      </c>
      <c r="E76" s="4" t="s">
        <v>0</v>
      </c>
      <c r="F76" s="4" t="s">
        <v>589</v>
      </c>
      <c r="G76" s="305" t="s">
        <v>591</v>
      </c>
      <c r="H76" s="305" t="s">
        <v>620</v>
      </c>
      <c r="I76" s="337" t="s">
        <v>593</v>
      </c>
      <c r="J76" s="337" t="s">
        <v>595</v>
      </c>
      <c r="K76" s="337" t="s">
        <v>600</v>
      </c>
      <c r="L76" s="338" t="s">
        <v>602</v>
      </c>
      <c r="Q76" s="4" t="s">
        <v>19</v>
      </c>
      <c r="R76" s="203" t="s">
        <v>601</v>
      </c>
      <c r="S76" s="4"/>
      <c r="T76" s="4"/>
    </row>
    <row r="77" spans="1:20" ht="29.4" thickBot="1" x14ac:dyDescent="0.35">
      <c r="A77" s="739"/>
      <c r="B77" s="721"/>
      <c r="C77" s="307" t="s">
        <v>14</v>
      </c>
      <c r="D77" s="339">
        <v>53</v>
      </c>
      <c r="E77" s="4" t="s">
        <v>0</v>
      </c>
      <c r="F77" s="4" t="s">
        <v>589</v>
      </c>
      <c r="G77" s="305" t="s">
        <v>591</v>
      </c>
      <c r="H77" s="305" t="s">
        <v>620</v>
      </c>
      <c r="I77" s="337" t="s">
        <v>593</v>
      </c>
      <c r="J77" s="337" t="s">
        <v>595</v>
      </c>
      <c r="K77" s="337" t="s">
        <v>600</v>
      </c>
      <c r="L77" s="338" t="s">
        <v>602</v>
      </c>
      <c r="Q77" s="4" t="s">
        <v>0</v>
      </c>
      <c r="R77" s="203" t="s">
        <v>974</v>
      </c>
      <c r="S77" s="4"/>
      <c r="T77" s="4"/>
    </row>
    <row r="78" spans="1:20" ht="29.4" thickBot="1" x14ac:dyDescent="0.35">
      <c r="A78" s="739"/>
      <c r="B78" s="721"/>
      <c r="C78" s="307" t="s">
        <v>15</v>
      </c>
      <c r="D78" s="339">
        <v>58</v>
      </c>
      <c r="E78" s="4" t="s">
        <v>0</v>
      </c>
      <c r="F78" s="4" t="s">
        <v>589</v>
      </c>
      <c r="G78" s="305" t="s">
        <v>591</v>
      </c>
      <c r="H78" s="305" t="s">
        <v>620</v>
      </c>
      <c r="I78" s="337" t="s">
        <v>593</v>
      </c>
      <c r="J78" s="337" t="s">
        <v>595</v>
      </c>
      <c r="K78" s="337" t="s">
        <v>600</v>
      </c>
      <c r="L78" s="338" t="s">
        <v>602</v>
      </c>
      <c r="Q78" s="4" t="s">
        <v>19</v>
      </c>
      <c r="R78" s="203" t="s">
        <v>601</v>
      </c>
      <c r="S78" s="4"/>
      <c r="T78" s="4"/>
    </row>
    <row r="79" spans="1:20" ht="29.4" thickBot="1" x14ac:dyDescent="0.35">
      <c r="A79" s="739"/>
      <c r="B79" s="721"/>
      <c r="C79" s="307" t="s">
        <v>16</v>
      </c>
      <c r="D79" s="339">
        <v>47</v>
      </c>
      <c r="E79" s="4" t="s">
        <v>0</v>
      </c>
      <c r="F79" s="4" t="s">
        <v>589</v>
      </c>
      <c r="G79" s="305" t="s">
        <v>591</v>
      </c>
      <c r="H79" s="305" t="s">
        <v>620</v>
      </c>
      <c r="I79" s="337" t="s">
        <v>593</v>
      </c>
      <c r="J79" s="337" t="s">
        <v>595</v>
      </c>
      <c r="K79" s="337" t="s">
        <v>600</v>
      </c>
      <c r="L79" s="338" t="s">
        <v>602</v>
      </c>
      <c r="Q79" s="4" t="s">
        <v>19</v>
      </c>
      <c r="R79" s="203" t="s">
        <v>601</v>
      </c>
      <c r="S79" s="4"/>
      <c r="T79" s="4"/>
    </row>
    <row r="80" spans="1:20" ht="28.8" x14ac:dyDescent="0.3">
      <c r="A80" s="739"/>
      <c r="B80" s="721"/>
      <c r="C80" s="307" t="s">
        <v>17</v>
      </c>
      <c r="D80" s="339">
        <v>38</v>
      </c>
      <c r="E80" s="4" t="s">
        <v>0</v>
      </c>
      <c r="F80" s="4" t="s">
        <v>589</v>
      </c>
      <c r="G80" s="305" t="s">
        <v>591</v>
      </c>
      <c r="H80" s="305" t="s">
        <v>620</v>
      </c>
      <c r="I80" s="337" t="s">
        <v>593</v>
      </c>
      <c r="J80" s="337" t="s">
        <v>595</v>
      </c>
      <c r="K80" s="337" t="s">
        <v>600</v>
      </c>
      <c r="L80" s="338" t="s">
        <v>602</v>
      </c>
      <c r="Q80" s="4" t="s">
        <v>0</v>
      </c>
      <c r="R80" s="203" t="s">
        <v>974</v>
      </c>
      <c r="S80" s="4"/>
      <c r="T80" s="4"/>
    </row>
    <row r="81" spans="1:20" ht="15" thickBot="1" x14ac:dyDescent="0.35">
      <c r="A81" s="739"/>
      <c r="B81" s="722"/>
      <c r="C81" s="317" t="s">
        <v>368</v>
      </c>
      <c r="D81" s="318">
        <f>SUM(D74:D80)</f>
        <v>452</v>
      </c>
      <c r="E81" s="723"/>
      <c r="F81" s="723"/>
      <c r="G81" s="723"/>
      <c r="H81" s="723"/>
      <c r="I81" s="723"/>
      <c r="J81" s="723"/>
      <c r="K81" s="723"/>
      <c r="L81" s="724"/>
      <c r="Q81" s="4"/>
      <c r="R81" s="203"/>
      <c r="S81" s="4"/>
      <c r="T81" s="4"/>
    </row>
    <row r="82" spans="1:20" ht="29.4" thickBot="1" x14ac:dyDescent="0.35">
      <c r="A82" s="739"/>
      <c r="B82" s="720" t="s">
        <v>621</v>
      </c>
      <c r="C82" s="340" t="s">
        <v>125</v>
      </c>
      <c r="D82" s="336">
        <v>155</v>
      </c>
      <c r="E82" s="303" t="s">
        <v>0</v>
      </c>
      <c r="F82" s="303" t="s">
        <v>589</v>
      </c>
      <c r="G82" s="304" t="s">
        <v>590</v>
      </c>
      <c r="H82" s="304" t="s">
        <v>591</v>
      </c>
      <c r="I82" s="304" t="s">
        <v>592</v>
      </c>
      <c r="J82" s="304" t="s">
        <v>593</v>
      </c>
      <c r="K82" s="305" t="s">
        <v>594</v>
      </c>
      <c r="L82" s="319" t="s">
        <v>602</v>
      </c>
      <c r="Q82" s="4" t="s">
        <v>19</v>
      </c>
      <c r="R82" s="203" t="s">
        <v>601</v>
      </c>
      <c r="S82" s="4"/>
      <c r="T82" s="4"/>
    </row>
    <row r="83" spans="1:20" ht="29.4" thickBot="1" x14ac:dyDescent="0.35">
      <c r="A83" s="739"/>
      <c r="B83" s="721"/>
      <c r="C83" s="307" t="s">
        <v>13</v>
      </c>
      <c r="D83" s="339">
        <v>37</v>
      </c>
      <c r="E83" s="4" t="s">
        <v>0</v>
      </c>
      <c r="F83" s="4" t="s">
        <v>589</v>
      </c>
      <c r="G83" s="304" t="s">
        <v>590</v>
      </c>
      <c r="H83" s="304" t="s">
        <v>591</v>
      </c>
      <c r="I83" s="304" t="s">
        <v>592</v>
      </c>
      <c r="J83" s="304" t="s">
        <v>593</v>
      </c>
      <c r="K83" s="305" t="s">
        <v>594</v>
      </c>
      <c r="L83" s="319" t="s">
        <v>602</v>
      </c>
      <c r="Q83" s="4" t="s">
        <v>0</v>
      </c>
      <c r="R83" s="203" t="s">
        <v>974</v>
      </c>
      <c r="S83" s="4"/>
      <c r="T83" s="4"/>
    </row>
    <row r="84" spans="1:20" ht="29.4" thickBot="1" x14ac:dyDescent="0.35">
      <c r="A84" s="739"/>
      <c r="B84" s="721"/>
      <c r="C84" s="307" t="s">
        <v>137</v>
      </c>
      <c r="D84" s="339">
        <v>39</v>
      </c>
      <c r="E84" s="4" t="s">
        <v>0</v>
      </c>
      <c r="F84" s="4" t="s">
        <v>589</v>
      </c>
      <c r="G84" s="304" t="s">
        <v>590</v>
      </c>
      <c r="H84" s="304" t="s">
        <v>591</v>
      </c>
      <c r="I84" s="304" t="s">
        <v>592</v>
      </c>
      <c r="J84" s="304" t="s">
        <v>593</v>
      </c>
      <c r="K84" s="305" t="s">
        <v>594</v>
      </c>
      <c r="L84" s="319" t="s">
        <v>602</v>
      </c>
      <c r="Q84" s="4" t="s">
        <v>19</v>
      </c>
      <c r="R84" s="203" t="s">
        <v>601</v>
      </c>
      <c r="S84" s="4"/>
      <c r="T84" s="4"/>
    </row>
    <row r="85" spans="1:20" ht="29.4" thickBot="1" x14ac:dyDescent="0.35">
      <c r="A85" s="739"/>
      <c r="B85" s="721"/>
      <c r="C85" s="307" t="s">
        <v>14</v>
      </c>
      <c r="D85" s="339">
        <v>40</v>
      </c>
      <c r="E85" s="4" t="s">
        <v>0</v>
      </c>
      <c r="F85" s="4" t="s">
        <v>589</v>
      </c>
      <c r="G85" s="304" t="s">
        <v>590</v>
      </c>
      <c r="H85" s="304" t="s">
        <v>591</v>
      </c>
      <c r="I85" s="304" t="s">
        <v>592</v>
      </c>
      <c r="J85" s="304" t="s">
        <v>593</v>
      </c>
      <c r="K85" s="305" t="s">
        <v>594</v>
      </c>
      <c r="L85" s="319" t="s">
        <v>602</v>
      </c>
      <c r="Q85" s="4" t="s">
        <v>0</v>
      </c>
      <c r="R85" s="203" t="s">
        <v>974</v>
      </c>
      <c r="S85" s="4"/>
      <c r="T85" s="4"/>
    </row>
    <row r="86" spans="1:20" ht="29.4" thickBot="1" x14ac:dyDescent="0.35">
      <c r="A86" s="739"/>
      <c r="B86" s="721"/>
      <c r="C86" s="307" t="s">
        <v>15</v>
      </c>
      <c r="D86" s="339">
        <v>50</v>
      </c>
      <c r="E86" s="4" t="s">
        <v>0</v>
      </c>
      <c r="F86" s="4" t="s">
        <v>589</v>
      </c>
      <c r="G86" s="304" t="s">
        <v>590</v>
      </c>
      <c r="H86" s="304" t="s">
        <v>591</v>
      </c>
      <c r="I86" s="304" t="s">
        <v>592</v>
      </c>
      <c r="J86" s="304" t="s">
        <v>593</v>
      </c>
      <c r="K86" s="305" t="s">
        <v>594</v>
      </c>
      <c r="L86" s="319" t="s">
        <v>602</v>
      </c>
      <c r="Q86" s="4" t="s">
        <v>19</v>
      </c>
      <c r="R86" s="203" t="s">
        <v>601</v>
      </c>
      <c r="S86" s="4"/>
      <c r="T86" s="4"/>
    </row>
    <row r="87" spans="1:20" ht="29.4" thickBot="1" x14ac:dyDescent="0.35">
      <c r="A87" s="739"/>
      <c r="B87" s="721"/>
      <c r="C87" s="307" t="s">
        <v>16</v>
      </c>
      <c r="D87" s="339">
        <v>32</v>
      </c>
      <c r="E87" s="4" t="s">
        <v>0</v>
      </c>
      <c r="F87" s="4" t="s">
        <v>589</v>
      </c>
      <c r="G87" s="304" t="s">
        <v>590</v>
      </c>
      <c r="H87" s="304" t="s">
        <v>591</v>
      </c>
      <c r="I87" s="304" t="s">
        <v>592</v>
      </c>
      <c r="J87" s="304" t="s">
        <v>593</v>
      </c>
      <c r="K87" s="305" t="s">
        <v>594</v>
      </c>
      <c r="L87" s="319" t="s">
        <v>602</v>
      </c>
      <c r="Q87" s="4" t="s">
        <v>19</v>
      </c>
      <c r="R87" s="203" t="s">
        <v>601</v>
      </c>
      <c r="S87" s="4"/>
      <c r="T87" s="4"/>
    </row>
    <row r="88" spans="1:20" ht="28.8" x14ac:dyDescent="0.3">
      <c r="A88" s="739"/>
      <c r="B88" s="721"/>
      <c r="C88" s="307" t="s">
        <v>17</v>
      </c>
      <c r="D88" s="339">
        <v>27</v>
      </c>
      <c r="E88" s="4" t="s">
        <v>0</v>
      </c>
      <c r="F88" s="4" t="s">
        <v>589</v>
      </c>
      <c r="G88" s="304" t="s">
        <v>590</v>
      </c>
      <c r="H88" s="304" t="s">
        <v>591</v>
      </c>
      <c r="I88" s="304" t="s">
        <v>592</v>
      </c>
      <c r="J88" s="304" t="s">
        <v>593</v>
      </c>
      <c r="K88" s="305" t="s">
        <v>594</v>
      </c>
      <c r="L88" s="319" t="s">
        <v>602</v>
      </c>
      <c r="Q88" s="4" t="s">
        <v>19</v>
      </c>
      <c r="R88" s="203" t="s">
        <v>601</v>
      </c>
      <c r="S88" s="4"/>
      <c r="T88" s="4"/>
    </row>
    <row r="89" spans="1:20" ht="15" thickBot="1" x14ac:dyDescent="0.35">
      <c r="A89" s="739"/>
      <c r="B89" s="730"/>
      <c r="C89" s="313" t="s">
        <v>368</v>
      </c>
      <c r="D89" s="314">
        <f>SUM(D82:D88)</f>
        <v>380</v>
      </c>
      <c r="E89" s="731"/>
      <c r="F89" s="731"/>
      <c r="G89" s="731"/>
      <c r="H89" s="731"/>
      <c r="I89" s="731"/>
      <c r="J89" s="731"/>
      <c r="K89" s="731"/>
      <c r="L89" s="732"/>
      <c r="Q89" s="4"/>
      <c r="R89" s="203"/>
      <c r="S89" s="4"/>
      <c r="T89" s="4"/>
    </row>
    <row r="90" spans="1:20" ht="29.4" thickBot="1" x14ac:dyDescent="0.35">
      <c r="A90" s="739"/>
      <c r="B90" s="733" t="s">
        <v>622</v>
      </c>
      <c r="C90" s="340" t="s">
        <v>125</v>
      </c>
      <c r="D90" s="336">
        <v>40</v>
      </c>
      <c r="E90" s="303" t="s">
        <v>0</v>
      </c>
      <c r="F90" s="303" t="s">
        <v>589</v>
      </c>
      <c r="G90" s="304" t="s">
        <v>590</v>
      </c>
      <c r="H90" s="304" t="s">
        <v>591</v>
      </c>
      <c r="I90" s="304" t="s">
        <v>592</v>
      </c>
      <c r="J90" s="304" t="s">
        <v>593</v>
      </c>
      <c r="K90" s="305" t="s">
        <v>594</v>
      </c>
      <c r="L90" s="319" t="s">
        <v>602</v>
      </c>
      <c r="Q90" s="4" t="s">
        <v>19</v>
      </c>
      <c r="R90" s="203" t="s">
        <v>601</v>
      </c>
      <c r="S90" s="4"/>
      <c r="T90" s="4"/>
    </row>
    <row r="91" spans="1:20" ht="29.4" thickBot="1" x14ac:dyDescent="0.35">
      <c r="A91" s="739"/>
      <c r="B91" s="734"/>
      <c r="C91" s="341" t="s">
        <v>13</v>
      </c>
      <c r="D91" s="339">
        <v>14</v>
      </c>
      <c r="E91" s="4" t="s">
        <v>0</v>
      </c>
      <c r="F91" s="4" t="s">
        <v>589</v>
      </c>
      <c r="G91" s="304" t="s">
        <v>590</v>
      </c>
      <c r="H91" s="304" t="s">
        <v>591</v>
      </c>
      <c r="I91" s="304" t="s">
        <v>592</v>
      </c>
      <c r="J91" s="304" t="s">
        <v>593</v>
      </c>
      <c r="K91" s="305" t="s">
        <v>594</v>
      </c>
      <c r="L91" s="319" t="s">
        <v>602</v>
      </c>
      <c r="Q91" s="4" t="s">
        <v>19</v>
      </c>
      <c r="R91" s="203" t="s">
        <v>974</v>
      </c>
      <c r="S91" s="4"/>
      <c r="T91" s="4"/>
    </row>
    <row r="92" spans="1:20" ht="29.4" thickBot="1" x14ac:dyDescent="0.35">
      <c r="A92" s="739"/>
      <c r="B92" s="734"/>
      <c r="C92" s="307" t="s">
        <v>137</v>
      </c>
      <c r="D92" s="339">
        <v>16</v>
      </c>
      <c r="E92" s="4" t="s">
        <v>0</v>
      </c>
      <c r="F92" s="4" t="s">
        <v>589</v>
      </c>
      <c r="G92" s="304" t="s">
        <v>590</v>
      </c>
      <c r="H92" s="304" t="s">
        <v>591</v>
      </c>
      <c r="I92" s="304" t="s">
        <v>592</v>
      </c>
      <c r="J92" s="304" t="s">
        <v>593</v>
      </c>
      <c r="K92" s="305" t="s">
        <v>594</v>
      </c>
      <c r="L92" s="319" t="s">
        <v>602</v>
      </c>
      <c r="Q92" s="4" t="s">
        <v>19</v>
      </c>
      <c r="R92" s="203" t="s">
        <v>601</v>
      </c>
      <c r="S92" s="4"/>
      <c r="T92" s="4"/>
    </row>
    <row r="93" spans="1:20" ht="29.4" thickBot="1" x14ac:dyDescent="0.35">
      <c r="A93" s="739"/>
      <c r="B93" s="734"/>
      <c r="C93" s="307" t="s">
        <v>14</v>
      </c>
      <c r="D93" s="339">
        <v>16</v>
      </c>
      <c r="E93" s="4" t="s">
        <v>0</v>
      </c>
      <c r="F93" s="4" t="s">
        <v>589</v>
      </c>
      <c r="G93" s="304" t="s">
        <v>590</v>
      </c>
      <c r="H93" s="304" t="s">
        <v>591</v>
      </c>
      <c r="I93" s="304" t="s">
        <v>592</v>
      </c>
      <c r="J93" s="304" t="s">
        <v>593</v>
      </c>
      <c r="K93" s="305" t="s">
        <v>594</v>
      </c>
      <c r="L93" s="319" t="s">
        <v>602</v>
      </c>
      <c r="Q93" s="4" t="s">
        <v>19</v>
      </c>
      <c r="R93" s="203" t="s">
        <v>974</v>
      </c>
      <c r="S93" s="4"/>
      <c r="T93" s="4"/>
    </row>
    <row r="94" spans="1:20" ht="29.4" thickBot="1" x14ac:dyDescent="0.35">
      <c r="A94" s="739"/>
      <c r="B94" s="734"/>
      <c r="C94" s="307" t="s">
        <v>15</v>
      </c>
      <c r="D94" s="339">
        <v>16</v>
      </c>
      <c r="E94" s="4" t="s">
        <v>0</v>
      </c>
      <c r="F94" s="4" t="s">
        <v>589</v>
      </c>
      <c r="G94" s="304" t="s">
        <v>590</v>
      </c>
      <c r="H94" s="304" t="s">
        <v>591</v>
      </c>
      <c r="I94" s="304" t="s">
        <v>592</v>
      </c>
      <c r="J94" s="304" t="s">
        <v>593</v>
      </c>
      <c r="K94" s="305" t="s">
        <v>594</v>
      </c>
      <c r="L94" s="319" t="s">
        <v>602</v>
      </c>
      <c r="Q94" s="4" t="s">
        <v>19</v>
      </c>
      <c r="R94" s="203" t="s">
        <v>601</v>
      </c>
      <c r="S94" s="4"/>
      <c r="T94" s="4"/>
    </row>
    <row r="95" spans="1:20" ht="29.4" thickBot="1" x14ac:dyDescent="0.35">
      <c r="A95" s="739"/>
      <c r="B95" s="734"/>
      <c r="C95" s="307" t="s">
        <v>16</v>
      </c>
      <c r="D95" s="339">
        <v>14</v>
      </c>
      <c r="E95" s="4" t="s">
        <v>0</v>
      </c>
      <c r="F95" s="4" t="s">
        <v>589</v>
      </c>
      <c r="G95" s="304" t="s">
        <v>590</v>
      </c>
      <c r="H95" s="304" t="s">
        <v>591</v>
      </c>
      <c r="I95" s="304" t="s">
        <v>592</v>
      </c>
      <c r="J95" s="304" t="s">
        <v>593</v>
      </c>
      <c r="K95" s="305" t="s">
        <v>594</v>
      </c>
      <c r="L95" s="319" t="s">
        <v>602</v>
      </c>
      <c r="Q95" s="4" t="s">
        <v>19</v>
      </c>
      <c r="R95" s="203" t="s">
        <v>601</v>
      </c>
      <c r="S95" s="4"/>
      <c r="T95" s="4"/>
    </row>
    <row r="96" spans="1:20" ht="28.8" x14ac:dyDescent="0.3">
      <c r="A96" s="739"/>
      <c r="B96" s="734"/>
      <c r="C96" s="307" t="s">
        <v>17</v>
      </c>
      <c r="D96" s="339">
        <v>12</v>
      </c>
      <c r="E96" s="4" t="s">
        <v>0</v>
      </c>
      <c r="F96" s="4" t="s">
        <v>589</v>
      </c>
      <c r="G96" s="304" t="s">
        <v>590</v>
      </c>
      <c r="H96" s="304" t="s">
        <v>591</v>
      </c>
      <c r="I96" s="304" t="s">
        <v>592</v>
      </c>
      <c r="J96" s="304" t="s">
        <v>593</v>
      </c>
      <c r="K96" s="305" t="s">
        <v>594</v>
      </c>
      <c r="L96" s="319" t="s">
        <v>602</v>
      </c>
      <c r="Q96" s="4" t="s">
        <v>0</v>
      </c>
      <c r="R96" s="203" t="s">
        <v>974</v>
      </c>
      <c r="S96" s="4"/>
      <c r="T96" s="4"/>
    </row>
    <row r="97" spans="1:20" ht="15" thickBot="1" x14ac:dyDescent="0.35">
      <c r="A97" s="739"/>
      <c r="B97" s="735"/>
      <c r="C97" s="317" t="s">
        <v>368</v>
      </c>
      <c r="D97" s="318">
        <f>SUM(D90:D96)</f>
        <v>128</v>
      </c>
      <c r="E97" s="723"/>
      <c r="F97" s="723"/>
      <c r="G97" s="723"/>
      <c r="H97" s="723"/>
      <c r="I97" s="723"/>
      <c r="J97" s="723"/>
      <c r="K97" s="723"/>
      <c r="L97" s="724"/>
      <c r="Q97" s="4"/>
      <c r="R97" s="203"/>
      <c r="S97" s="4"/>
      <c r="T97" s="4"/>
    </row>
    <row r="98" spans="1:20" ht="29.4" thickBot="1" x14ac:dyDescent="0.35">
      <c r="A98" s="739"/>
      <c r="B98" s="733" t="s">
        <v>623</v>
      </c>
      <c r="C98" s="342" t="s">
        <v>13</v>
      </c>
      <c r="D98" s="336">
        <v>45</v>
      </c>
      <c r="E98" s="303" t="s">
        <v>0</v>
      </c>
      <c r="F98" s="303" t="s">
        <v>589</v>
      </c>
      <c r="G98" s="304" t="s">
        <v>610</v>
      </c>
      <c r="H98" s="304" t="s">
        <v>598</v>
      </c>
      <c r="I98" s="343" t="s">
        <v>593</v>
      </c>
      <c r="J98" s="304" t="s">
        <v>600</v>
      </c>
      <c r="K98" s="304" t="s">
        <v>602</v>
      </c>
      <c r="L98" s="306" t="s">
        <v>602</v>
      </c>
      <c r="Q98" s="4" t="s">
        <v>19</v>
      </c>
      <c r="R98" s="203" t="s">
        <v>601</v>
      </c>
      <c r="S98" s="4"/>
      <c r="T98" s="4"/>
    </row>
    <row r="99" spans="1:20" ht="29.4" thickBot="1" x14ac:dyDescent="0.35">
      <c r="A99" s="739"/>
      <c r="B99" s="734"/>
      <c r="C99" s="307" t="s">
        <v>137</v>
      </c>
      <c r="D99" s="339">
        <v>18</v>
      </c>
      <c r="E99" s="4" t="s">
        <v>0</v>
      </c>
      <c r="F99" s="4" t="s">
        <v>589</v>
      </c>
      <c r="G99" s="304" t="s">
        <v>610</v>
      </c>
      <c r="H99" s="309" t="s">
        <v>598</v>
      </c>
      <c r="I99" s="343" t="s">
        <v>593</v>
      </c>
      <c r="J99" s="304" t="s">
        <v>600</v>
      </c>
      <c r="K99" s="304" t="s">
        <v>602</v>
      </c>
      <c r="L99" s="306" t="s">
        <v>602</v>
      </c>
      <c r="Q99" s="4" t="s">
        <v>0</v>
      </c>
      <c r="R99" s="203" t="s">
        <v>974</v>
      </c>
      <c r="S99" s="4"/>
      <c r="T99" s="4"/>
    </row>
    <row r="100" spans="1:20" ht="28.8" x14ac:dyDescent="0.3">
      <c r="A100" s="739"/>
      <c r="B100" s="734"/>
      <c r="C100" s="307" t="s">
        <v>14</v>
      </c>
      <c r="D100" s="339">
        <v>45</v>
      </c>
      <c r="E100" s="4" t="s">
        <v>0</v>
      </c>
      <c r="F100" s="4" t="s">
        <v>589</v>
      </c>
      <c r="G100" s="304" t="s">
        <v>610</v>
      </c>
      <c r="H100" s="309" t="s">
        <v>598</v>
      </c>
      <c r="I100" s="343" t="s">
        <v>593</v>
      </c>
      <c r="J100" s="304" t="s">
        <v>600</v>
      </c>
      <c r="K100" s="304" t="s">
        <v>602</v>
      </c>
      <c r="L100" s="306" t="s">
        <v>602</v>
      </c>
      <c r="Q100" s="4" t="s">
        <v>0</v>
      </c>
      <c r="R100" s="203" t="s">
        <v>974</v>
      </c>
      <c r="S100" s="4"/>
      <c r="T100" s="4"/>
    </row>
    <row r="101" spans="1:20" ht="15" thickBot="1" x14ac:dyDescent="0.35">
      <c r="A101" s="739"/>
      <c r="B101" s="735"/>
      <c r="C101" s="317" t="s">
        <v>368</v>
      </c>
      <c r="D101" s="318">
        <f>D98+D99+D100</f>
        <v>108</v>
      </c>
      <c r="E101" s="723"/>
      <c r="F101" s="723"/>
      <c r="G101" s="723">
        <v>42857</v>
      </c>
      <c r="H101" s="723">
        <v>42888</v>
      </c>
      <c r="I101" s="723">
        <v>42916</v>
      </c>
      <c r="J101" s="723">
        <v>42944</v>
      </c>
      <c r="K101" s="723">
        <v>42965</v>
      </c>
      <c r="L101" s="724">
        <v>43028</v>
      </c>
      <c r="Q101" s="4"/>
      <c r="R101" s="4"/>
      <c r="S101" s="4"/>
      <c r="T101" s="4"/>
    </row>
    <row r="102" spans="1:20" ht="15" thickBot="1" x14ac:dyDescent="0.35">
      <c r="A102" s="740"/>
      <c r="B102" s="725" t="s">
        <v>624</v>
      </c>
      <c r="C102" s="726"/>
      <c r="D102" s="344">
        <f>+D101+D97+D89+D81+D73+D65+D58+D51+D50+D49+D41+D40+D32+D24+D18+D12</f>
        <v>3000</v>
      </c>
      <c r="E102" s="727"/>
      <c r="F102" s="727"/>
      <c r="G102" s="727"/>
      <c r="H102" s="727"/>
      <c r="I102" s="727"/>
      <c r="J102" s="727"/>
      <c r="K102" s="727"/>
      <c r="L102" s="728"/>
      <c r="Q102" s="4"/>
      <c r="R102" s="4"/>
      <c r="S102" s="4"/>
      <c r="T102" s="4"/>
    </row>
    <row r="103" spans="1:20" ht="15" thickBot="1" x14ac:dyDescent="0.35">
      <c r="Q103" s="138">
        <f>R105/Q105</f>
        <v>0.83132530120481929</v>
      </c>
    </row>
    <row r="104" spans="1:20" ht="26.4" x14ac:dyDescent="0.3">
      <c r="C104" s="729" t="s">
        <v>625</v>
      </c>
      <c r="D104" s="729"/>
      <c r="E104" s="729"/>
      <c r="Q104" s="6" t="s">
        <v>116</v>
      </c>
      <c r="R104" s="6" t="s">
        <v>109</v>
      </c>
      <c r="S104" s="6" t="s">
        <v>110</v>
      </c>
    </row>
    <row r="105" spans="1:20" x14ac:dyDescent="0.3">
      <c r="C105" s="494" t="s">
        <v>626</v>
      </c>
      <c r="D105" s="494" t="s">
        <v>627</v>
      </c>
      <c r="E105" s="494" t="s">
        <v>628</v>
      </c>
      <c r="Q105" s="370">
        <v>83</v>
      </c>
      <c r="R105" s="370">
        <v>69</v>
      </c>
      <c r="S105" s="370">
        <v>14</v>
      </c>
    </row>
    <row r="106" spans="1:20" x14ac:dyDescent="0.3">
      <c r="C106" s="307" t="s">
        <v>125</v>
      </c>
      <c r="D106" s="4">
        <f t="shared" ref="D106:D112" si="0">+SUMIFS($D$5:$D$101,$C$5:$C$101,C106)</f>
        <v>1176</v>
      </c>
      <c r="E106" s="346">
        <f>+D106/$D$113</f>
        <v>0.39200000000000002</v>
      </c>
    </row>
    <row r="107" spans="1:20" x14ac:dyDescent="0.3">
      <c r="C107" s="307" t="s">
        <v>13</v>
      </c>
      <c r="D107" s="4">
        <f t="shared" si="0"/>
        <v>374</v>
      </c>
      <c r="E107" s="346">
        <f t="shared" ref="E107:E112" si="1">+D107/$D$113</f>
        <v>0.12466666666666666</v>
      </c>
    </row>
    <row r="108" spans="1:20" x14ac:dyDescent="0.3">
      <c r="C108" s="307" t="s">
        <v>14</v>
      </c>
      <c r="D108" s="4">
        <f t="shared" si="0"/>
        <v>369</v>
      </c>
      <c r="E108" s="346">
        <f t="shared" si="1"/>
        <v>0.123</v>
      </c>
    </row>
    <row r="109" spans="1:20" x14ac:dyDescent="0.3">
      <c r="C109" s="307" t="s">
        <v>15</v>
      </c>
      <c r="D109" s="4">
        <f t="shared" si="0"/>
        <v>317</v>
      </c>
      <c r="E109" s="346">
        <f t="shared" si="1"/>
        <v>0.10566666666666667</v>
      </c>
    </row>
    <row r="110" spans="1:20" x14ac:dyDescent="0.3">
      <c r="C110" s="307" t="s">
        <v>137</v>
      </c>
      <c r="D110" s="4">
        <f t="shared" si="0"/>
        <v>275</v>
      </c>
      <c r="E110" s="346">
        <f t="shared" si="1"/>
        <v>9.166666666666666E-2</v>
      </c>
    </row>
    <row r="111" spans="1:20" x14ac:dyDescent="0.3">
      <c r="C111" s="307" t="s">
        <v>16</v>
      </c>
      <c r="D111" s="4">
        <f t="shared" si="0"/>
        <v>283</v>
      </c>
      <c r="E111" s="346">
        <f t="shared" si="1"/>
        <v>9.4333333333333338E-2</v>
      </c>
    </row>
    <row r="112" spans="1:20" x14ac:dyDescent="0.3">
      <c r="C112" s="307" t="s">
        <v>17</v>
      </c>
      <c r="D112" s="4">
        <f t="shared" si="0"/>
        <v>206</v>
      </c>
      <c r="E112" s="346">
        <f t="shared" si="1"/>
        <v>6.8666666666666668E-2</v>
      </c>
    </row>
    <row r="113" spans="3:5" x14ac:dyDescent="0.3">
      <c r="C113" s="91" t="s">
        <v>368</v>
      </c>
      <c r="D113" s="91">
        <f>SUM(D106:D112)</f>
        <v>3000</v>
      </c>
      <c r="E113" s="91"/>
    </row>
  </sheetData>
  <dataConsolidate/>
  <mergeCells count="48">
    <mergeCell ref="S9:T9"/>
    <mergeCell ref="Q12:T12"/>
    <mergeCell ref="A1:T1"/>
    <mergeCell ref="A2:A4"/>
    <mergeCell ref="B2:B4"/>
    <mergeCell ref="C2:C4"/>
    <mergeCell ref="D2:D4"/>
    <mergeCell ref="E2:E3"/>
    <mergeCell ref="F2:F3"/>
    <mergeCell ref="G2:L3"/>
    <mergeCell ref="Q2:T3"/>
    <mergeCell ref="S4:T4"/>
    <mergeCell ref="P5:P6"/>
    <mergeCell ref="S5:T5"/>
    <mergeCell ref="S6:T6"/>
    <mergeCell ref="S7:T7"/>
    <mergeCell ref="S8:T8"/>
    <mergeCell ref="B25:B32"/>
    <mergeCell ref="E32:L32"/>
    <mergeCell ref="A5:A102"/>
    <mergeCell ref="B5:B12"/>
    <mergeCell ref="O5:O6"/>
    <mergeCell ref="B13:B18"/>
    <mergeCell ref="E18:L18"/>
    <mergeCell ref="Q18:T18"/>
    <mergeCell ref="B19:B24"/>
    <mergeCell ref="E24:L24"/>
    <mergeCell ref="B33:B40"/>
    <mergeCell ref="E40:L40"/>
    <mergeCell ref="B42:B49"/>
    <mergeCell ref="E49:L49"/>
    <mergeCell ref="B52:B58"/>
    <mergeCell ref="E58:L58"/>
    <mergeCell ref="B59:B65"/>
    <mergeCell ref="E65:L65"/>
    <mergeCell ref="B66:B73"/>
    <mergeCell ref="E73:L73"/>
    <mergeCell ref="B74:B81"/>
    <mergeCell ref="E81:L81"/>
    <mergeCell ref="B102:C102"/>
    <mergeCell ref="E102:L102"/>
    <mergeCell ref="C104:E104"/>
    <mergeCell ref="B82:B89"/>
    <mergeCell ref="E89:L89"/>
    <mergeCell ref="B90:B97"/>
    <mergeCell ref="E97:L97"/>
    <mergeCell ref="B98:B101"/>
    <mergeCell ref="E101:L101"/>
  </mergeCells>
  <dataValidations count="2">
    <dataValidation type="whole" allowBlank="1" showInputMessage="1" showErrorMessage="1" errorTitle="Valor Asignado" error="Sólo se pueden introducir números en esta celda" promptTitle="Valor Asignado" prompt=" " sqref="D90:D96 D74:D80 D82:D88 D98:D100">
      <formula1>0</formula1>
      <formula2>83000000000</formula2>
    </dataValidation>
    <dataValidation allowBlank="1" showInputMessage="1" showErrorMessage="1" promptTitle="Unidad de Negocio" prompt="Nivel Central_x000a_Aeropuerto_x000a_Regional_x000a_" sqref="C51:C57 B33 C66:C72 B41:B42 C74:C80 C91:C96 B52 C17 B66 B74 C33:C39 C98:C100 C21:C23 B59 C83:C88 B50:C50 C106:C112 C25:C31 C5:C11 C59:C64 C41:C48"/>
  </dataValidations>
  <printOptions horizontalCentered="1" verticalCentered="1"/>
  <pageMargins left="0.11811023622047245" right="0.70866141732283472" top="0.15748031496062992" bottom="0.15748031496062992" header="0.31496062992125984" footer="0.31496062992125984"/>
  <pageSetup scale="7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'C:\Users\1094906352\AppData\Local\Microsoft\Windows\INetCache\Content.Outlook\267IIZDU\[plan de acción 20161.xlsx]Hoja2'!#REF!</xm:f>
          </x14:formula1>
          <xm:sqref>F5:F11 E50:F51 E19:E23 E25:E31 E33:E39 E41:E48 E52:E57 E66:E72 E74:E80 E82:E88 E90:E96 E98:E100 E60:E64 F52:F101 E5:E17 F13:F49</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pageSetUpPr fitToPage="1"/>
  </sheetPr>
  <dimension ref="A2:S46"/>
  <sheetViews>
    <sheetView topLeftCell="H22" zoomScale="90" zoomScaleNormal="90" workbookViewId="0">
      <selection activeCell="R48" sqref="R48"/>
    </sheetView>
  </sheetViews>
  <sheetFormatPr defaultColWidth="11.5546875" defaultRowHeight="14.4" x14ac:dyDescent="0.3"/>
  <cols>
    <col min="1" max="1" width="1.6640625" style="1" hidden="1" customWidth="1"/>
    <col min="2" max="2" width="61.109375" style="1" hidden="1" customWidth="1"/>
    <col min="3" max="3" width="32.5546875" style="1" customWidth="1"/>
    <col min="4" max="5" width="19.44140625" style="1" customWidth="1"/>
    <col min="6" max="6" width="22" style="1" customWidth="1"/>
    <col min="7" max="7" width="22.88671875" style="1" customWidth="1"/>
    <col min="8" max="8" width="23.33203125" style="1" customWidth="1"/>
    <col min="9" max="9" width="27.44140625" style="1" customWidth="1"/>
    <col min="10" max="10" width="27.33203125" style="1" customWidth="1"/>
    <col min="11" max="11" width="20.88671875" style="1" customWidth="1"/>
    <col min="12" max="12" width="23.88671875" style="1" customWidth="1"/>
    <col min="13" max="13" width="21.44140625" style="1" bestFit="1" customWidth="1"/>
    <col min="14" max="14" width="24" style="1" customWidth="1"/>
    <col min="15" max="15" width="40.88671875" style="1" customWidth="1"/>
    <col min="16" max="16" width="31" style="1" customWidth="1"/>
    <col min="17" max="17" width="14.44140625" style="1" customWidth="1"/>
    <col min="18" max="18" width="35.109375" style="1" customWidth="1"/>
    <col min="19" max="19" width="15.5546875" style="1" customWidth="1"/>
    <col min="20" max="241" width="11.5546875" style="1"/>
    <col min="242" max="242" width="1.6640625" style="1" customWidth="1"/>
    <col min="243" max="244" width="28.6640625" style="1" customWidth="1"/>
    <col min="245" max="245" width="22.88671875" style="1" bestFit="1" customWidth="1"/>
    <col min="246" max="247" width="40.109375" style="1" customWidth="1"/>
    <col min="248" max="248" width="27.33203125" style="1" customWidth="1"/>
    <col min="249" max="249" width="20.6640625" style="1" customWidth="1"/>
    <col min="250" max="250" width="22.44140625" style="1" customWidth="1"/>
    <col min="251" max="251" width="21.33203125" style="1" customWidth="1"/>
    <col min="252" max="252" width="16" style="1" bestFit="1" customWidth="1"/>
    <col min="253" max="253" width="49" style="1" customWidth="1"/>
    <col min="254" max="497" width="11.5546875" style="1"/>
    <col min="498" max="498" width="1.6640625" style="1" customWidth="1"/>
    <col min="499" max="500" width="28.6640625" style="1" customWidth="1"/>
    <col min="501" max="501" width="22.88671875" style="1" bestFit="1" customWidth="1"/>
    <col min="502" max="503" width="40.109375" style="1" customWidth="1"/>
    <col min="504" max="504" width="27.33203125" style="1" customWidth="1"/>
    <col min="505" max="505" width="20.6640625" style="1" customWidth="1"/>
    <col min="506" max="506" width="22.44140625" style="1" customWidth="1"/>
    <col min="507" max="507" width="21.33203125" style="1" customWidth="1"/>
    <col min="508" max="508" width="16" style="1" bestFit="1" customWidth="1"/>
    <col min="509" max="509" width="49" style="1" customWidth="1"/>
    <col min="510" max="753" width="11.5546875" style="1"/>
    <col min="754" max="754" width="1.6640625" style="1" customWidth="1"/>
    <col min="755" max="756" width="28.6640625" style="1" customWidth="1"/>
    <col min="757" max="757" width="22.88671875" style="1" bestFit="1" customWidth="1"/>
    <col min="758" max="759" width="40.109375" style="1" customWidth="1"/>
    <col min="760" max="760" width="27.33203125" style="1" customWidth="1"/>
    <col min="761" max="761" width="20.6640625" style="1" customWidth="1"/>
    <col min="762" max="762" width="22.44140625" style="1" customWidth="1"/>
    <col min="763" max="763" width="21.33203125" style="1" customWidth="1"/>
    <col min="764" max="764" width="16" style="1" bestFit="1" customWidth="1"/>
    <col min="765" max="765" width="49" style="1" customWidth="1"/>
    <col min="766" max="1009" width="11.5546875" style="1"/>
    <col min="1010" max="1010" width="1.6640625" style="1" customWidth="1"/>
    <col min="1011" max="1012" width="28.6640625" style="1" customWidth="1"/>
    <col min="1013" max="1013" width="22.88671875" style="1" bestFit="1" customWidth="1"/>
    <col min="1014" max="1015" width="40.109375" style="1" customWidth="1"/>
    <col min="1016" max="1016" width="27.33203125" style="1" customWidth="1"/>
    <col min="1017" max="1017" width="20.6640625" style="1" customWidth="1"/>
    <col min="1018" max="1018" width="22.44140625" style="1" customWidth="1"/>
    <col min="1019" max="1019" width="21.33203125" style="1" customWidth="1"/>
    <col min="1020" max="1020" width="16" style="1" bestFit="1" customWidth="1"/>
    <col min="1021" max="1021" width="49" style="1" customWidth="1"/>
    <col min="1022" max="1265" width="11.5546875" style="1"/>
    <col min="1266" max="1266" width="1.6640625" style="1" customWidth="1"/>
    <col min="1267" max="1268" width="28.6640625" style="1" customWidth="1"/>
    <col min="1269" max="1269" width="22.88671875" style="1" bestFit="1" customWidth="1"/>
    <col min="1270" max="1271" width="40.109375" style="1" customWidth="1"/>
    <col min="1272" max="1272" width="27.33203125" style="1" customWidth="1"/>
    <col min="1273" max="1273" width="20.6640625" style="1" customWidth="1"/>
    <col min="1274" max="1274" width="22.44140625" style="1" customWidth="1"/>
    <col min="1275" max="1275" width="21.33203125" style="1" customWidth="1"/>
    <col min="1276" max="1276" width="16" style="1" bestFit="1" customWidth="1"/>
    <col min="1277" max="1277" width="49" style="1" customWidth="1"/>
    <col min="1278" max="1521" width="11.5546875" style="1"/>
    <col min="1522" max="1522" width="1.6640625" style="1" customWidth="1"/>
    <col min="1523" max="1524" width="28.6640625" style="1" customWidth="1"/>
    <col min="1525" max="1525" width="22.88671875" style="1" bestFit="1" customWidth="1"/>
    <col min="1526" max="1527" width="40.109375" style="1" customWidth="1"/>
    <col min="1528" max="1528" width="27.33203125" style="1" customWidth="1"/>
    <col min="1529" max="1529" width="20.6640625" style="1" customWidth="1"/>
    <col min="1530" max="1530" width="22.44140625" style="1" customWidth="1"/>
    <col min="1531" max="1531" width="21.33203125" style="1" customWidth="1"/>
    <col min="1532" max="1532" width="16" style="1" bestFit="1" customWidth="1"/>
    <col min="1533" max="1533" width="49" style="1" customWidth="1"/>
    <col min="1534" max="1777" width="11.5546875" style="1"/>
    <col min="1778" max="1778" width="1.6640625" style="1" customWidth="1"/>
    <col min="1779" max="1780" width="28.6640625" style="1" customWidth="1"/>
    <col min="1781" max="1781" width="22.88671875" style="1" bestFit="1" customWidth="1"/>
    <col min="1782" max="1783" width="40.109375" style="1" customWidth="1"/>
    <col min="1784" max="1784" width="27.33203125" style="1" customWidth="1"/>
    <col min="1785" max="1785" width="20.6640625" style="1" customWidth="1"/>
    <col min="1786" max="1786" width="22.44140625" style="1" customWidth="1"/>
    <col min="1787" max="1787" width="21.33203125" style="1" customWidth="1"/>
    <col min="1788" max="1788" width="16" style="1" bestFit="1" customWidth="1"/>
    <col min="1789" max="1789" width="49" style="1" customWidth="1"/>
    <col min="1790" max="2033" width="11.5546875" style="1"/>
    <col min="2034" max="2034" width="1.6640625" style="1" customWidth="1"/>
    <col min="2035" max="2036" width="28.6640625" style="1" customWidth="1"/>
    <col min="2037" max="2037" width="22.88671875" style="1" bestFit="1" customWidth="1"/>
    <col min="2038" max="2039" width="40.109375" style="1" customWidth="1"/>
    <col min="2040" max="2040" width="27.33203125" style="1" customWidth="1"/>
    <col min="2041" max="2041" width="20.6640625" style="1" customWidth="1"/>
    <col min="2042" max="2042" width="22.44140625" style="1" customWidth="1"/>
    <col min="2043" max="2043" width="21.33203125" style="1" customWidth="1"/>
    <col min="2044" max="2044" width="16" style="1" bestFit="1" customWidth="1"/>
    <col min="2045" max="2045" width="49" style="1" customWidth="1"/>
    <col min="2046" max="2289" width="11.5546875" style="1"/>
    <col min="2290" max="2290" width="1.6640625" style="1" customWidth="1"/>
    <col min="2291" max="2292" width="28.6640625" style="1" customWidth="1"/>
    <col min="2293" max="2293" width="22.88671875" style="1" bestFit="1" customWidth="1"/>
    <col min="2294" max="2295" width="40.109375" style="1" customWidth="1"/>
    <col min="2296" max="2296" width="27.33203125" style="1" customWidth="1"/>
    <col min="2297" max="2297" width="20.6640625" style="1" customWidth="1"/>
    <col min="2298" max="2298" width="22.44140625" style="1" customWidth="1"/>
    <col min="2299" max="2299" width="21.33203125" style="1" customWidth="1"/>
    <col min="2300" max="2300" width="16" style="1" bestFit="1" customWidth="1"/>
    <col min="2301" max="2301" width="49" style="1" customWidth="1"/>
    <col min="2302" max="2545" width="11.5546875" style="1"/>
    <col min="2546" max="2546" width="1.6640625" style="1" customWidth="1"/>
    <col min="2547" max="2548" width="28.6640625" style="1" customWidth="1"/>
    <col min="2549" max="2549" width="22.88671875" style="1" bestFit="1" customWidth="1"/>
    <col min="2550" max="2551" width="40.109375" style="1" customWidth="1"/>
    <col min="2552" max="2552" width="27.33203125" style="1" customWidth="1"/>
    <col min="2553" max="2553" width="20.6640625" style="1" customWidth="1"/>
    <col min="2554" max="2554" width="22.44140625" style="1" customWidth="1"/>
    <col min="2555" max="2555" width="21.33203125" style="1" customWidth="1"/>
    <col min="2556" max="2556" width="16" style="1" bestFit="1" customWidth="1"/>
    <col min="2557" max="2557" width="49" style="1" customWidth="1"/>
    <col min="2558" max="2801" width="11.5546875" style="1"/>
    <col min="2802" max="2802" width="1.6640625" style="1" customWidth="1"/>
    <col min="2803" max="2804" width="28.6640625" style="1" customWidth="1"/>
    <col min="2805" max="2805" width="22.88671875" style="1" bestFit="1" customWidth="1"/>
    <col min="2806" max="2807" width="40.109375" style="1" customWidth="1"/>
    <col min="2808" max="2808" width="27.33203125" style="1" customWidth="1"/>
    <col min="2809" max="2809" width="20.6640625" style="1" customWidth="1"/>
    <col min="2810" max="2810" width="22.44140625" style="1" customWidth="1"/>
    <col min="2811" max="2811" width="21.33203125" style="1" customWidth="1"/>
    <col min="2812" max="2812" width="16" style="1" bestFit="1" customWidth="1"/>
    <col min="2813" max="2813" width="49" style="1" customWidth="1"/>
    <col min="2814" max="3057" width="11.5546875" style="1"/>
    <col min="3058" max="3058" width="1.6640625" style="1" customWidth="1"/>
    <col min="3059" max="3060" width="28.6640625" style="1" customWidth="1"/>
    <col min="3061" max="3061" width="22.88671875" style="1" bestFit="1" customWidth="1"/>
    <col min="3062" max="3063" width="40.109375" style="1" customWidth="1"/>
    <col min="3064" max="3064" width="27.33203125" style="1" customWidth="1"/>
    <col min="3065" max="3065" width="20.6640625" style="1" customWidth="1"/>
    <col min="3066" max="3066" width="22.44140625" style="1" customWidth="1"/>
    <col min="3067" max="3067" width="21.33203125" style="1" customWidth="1"/>
    <col min="3068" max="3068" width="16" style="1" bestFit="1" customWidth="1"/>
    <col min="3069" max="3069" width="49" style="1" customWidth="1"/>
    <col min="3070" max="3313" width="11.5546875" style="1"/>
    <col min="3314" max="3314" width="1.6640625" style="1" customWidth="1"/>
    <col min="3315" max="3316" width="28.6640625" style="1" customWidth="1"/>
    <col min="3317" max="3317" width="22.88671875" style="1" bestFit="1" customWidth="1"/>
    <col min="3318" max="3319" width="40.109375" style="1" customWidth="1"/>
    <col min="3320" max="3320" width="27.33203125" style="1" customWidth="1"/>
    <col min="3321" max="3321" width="20.6640625" style="1" customWidth="1"/>
    <col min="3322" max="3322" width="22.44140625" style="1" customWidth="1"/>
    <col min="3323" max="3323" width="21.33203125" style="1" customWidth="1"/>
    <col min="3324" max="3324" width="16" style="1" bestFit="1" customWidth="1"/>
    <col min="3325" max="3325" width="49" style="1" customWidth="1"/>
    <col min="3326" max="3569" width="11.5546875" style="1"/>
    <col min="3570" max="3570" width="1.6640625" style="1" customWidth="1"/>
    <col min="3571" max="3572" width="28.6640625" style="1" customWidth="1"/>
    <col min="3573" max="3573" width="22.88671875" style="1" bestFit="1" customWidth="1"/>
    <col min="3574" max="3575" width="40.109375" style="1" customWidth="1"/>
    <col min="3576" max="3576" width="27.33203125" style="1" customWidth="1"/>
    <col min="3577" max="3577" width="20.6640625" style="1" customWidth="1"/>
    <col min="3578" max="3578" width="22.44140625" style="1" customWidth="1"/>
    <col min="3579" max="3579" width="21.33203125" style="1" customWidth="1"/>
    <col min="3580" max="3580" width="16" style="1" bestFit="1" customWidth="1"/>
    <col min="3581" max="3581" width="49" style="1" customWidth="1"/>
    <col min="3582" max="3825" width="11.5546875" style="1"/>
    <col min="3826" max="3826" width="1.6640625" style="1" customWidth="1"/>
    <col min="3827" max="3828" width="28.6640625" style="1" customWidth="1"/>
    <col min="3829" max="3829" width="22.88671875" style="1" bestFit="1" customWidth="1"/>
    <col min="3830" max="3831" width="40.109375" style="1" customWidth="1"/>
    <col min="3832" max="3832" width="27.33203125" style="1" customWidth="1"/>
    <col min="3833" max="3833" width="20.6640625" style="1" customWidth="1"/>
    <col min="3834" max="3834" width="22.44140625" style="1" customWidth="1"/>
    <col min="3835" max="3835" width="21.33203125" style="1" customWidth="1"/>
    <col min="3836" max="3836" width="16" style="1" bestFit="1" customWidth="1"/>
    <col min="3837" max="3837" width="49" style="1" customWidth="1"/>
    <col min="3838" max="4081" width="11.5546875" style="1"/>
    <col min="4082" max="4082" width="1.6640625" style="1" customWidth="1"/>
    <col min="4083" max="4084" width="28.6640625" style="1" customWidth="1"/>
    <col min="4085" max="4085" width="22.88671875" style="1" bestFit="1" customWidth="1"/>
    <col min="4086" max="4087" width="40.109375" style="1" customWidth="1"/>
    <col min="4088" max="4088" width="27.33203125" style="1" customWidth="1"/>
    <col min="4089" max="4089" width="20.6640625" style="1" customWidth="1"/>
    <col min="4090" max="4090" width="22.44140625" style="1" customWidth="1"/>
    <col min="4091" max="4091" width="21.33203125" style="1" customWidth="1"/>
    <col min="4092" max="4092" width="16" style="1" bestFit="1" customWidth="1"/>
    <col min="4093" max="4093" width="49" style="1" customWidth="1"/>
    <col min="4094" max="4337" width="11.5546875" style="1"/>
    <col min="4338" max="4338" width="1.6640625" style="1" customWidth="1"/>
    <col min="4339" max="4340" width="28.6640625" style="1" customWidth="1"/>
    <col min="4341" max="4341" width="22.88671875" style="1" bestFit="1" customWidth="1"/>
    <col min="4342" max="4343" width="40.109375" style="1" customWidth="1"/>
    <col min="4344" max="4344" width="27.33203125" style="1" customWidth="1"/>
    <col min="4345" max="4345" width="20.6640625" style="1" customWidth="1"/>
    <col min="4346" max="4346" width="22.44140625" style="1" customWidth="1"/>
    <col min="4347" max="4347" width="21.33203125" style="1" customWidth="1"/>
    <col min="4348" max="4348" width="16" style="1" bestFit="1" customWidth="1"/>
    <col min="4349" max="4349" width="49" style="1" customWidth="1"/>
    <col min="4350" max="4593" width="11.5546875" style="1"/>
    <col min="4594" max="4594" width="1.6640625" style="1" customWidth="1"/>
    <col min="4595" max="4596" width="28.6640625" style="1" customWidth="1"/>
    <col min="4597" max="4597" width="22.88671875" style="1" bestFit="1" customWidth="1"/>
    <col min="4598" max="4599" width="40.109375" style="1" customWidth="1"/>
    <col min="4600" max="4600" width="27.33203125" style="1" customWidth="1"/>
    <col min="4601" max="4601" width="20.6640625" style="1" customWidth="1"/>
    <col min="4602" max="4602" width="22.44140625" style="1" customWidth="1"/>
    <col min="4603" max="4603" width="21.33203125" style="1" customWidth="1"/>
    <col min="4604" max="4604" width="16" style="1" bestFit="1" customWidth="1"/>
    <col min="4605" max="4605" width="49" style="1" customWidth="1"/>
    <col min="4606" max="4849" width="11.5546875" style="1"/>
    <col min="4850" max="4850" width="1.6640625" style="1" customWidth="1"/>
    <col min="4851" max="4852" width="28.6640625" style="1" customWidth="1"/>
    <col min="4853" max="4853" width="22.88671875" style="1" bestFit="1" customWidth="1"/>
    <col min="4854" max="4855" width="40.109375" style="1" customWidth="1"/>
    <col min="4856" max="4856" width="27.33203125" style="1" customWidth="1"/>
    <col min="4857" max="4857" width="20.6640625" style="1" customWidth="1"/>
    <col min="4858" max="4858" width="22.44140625" style="1" customWidth="1"/>
    <col min="4859" max="4859" width="21.33203125" style="1" customWidth="1"/>
    <col min="4860" max="4860" width="16" style="1" bestFit="1" customWidth="1"/>
    <col min="4861" max="4861" width="49" style="1" customWidth="1"/>
    <col min="4862" max="5105" width="11.5546875" style="1"/>
    <col min="5106" max="5106" width="1.6640625" style="1" customWidth="1"/>
    <col min="5107" max="5108" width="28.6640625" style="1" customWidth="1"/>
    <col min="5109" max="5109" width="22.88671875" style="1" bestFit="1" customWidth="1"/>
    <col min="5110" max="5111" width="40.109375" style="1" customWidth="1"/>
    <col min="5112" max="5112" width="27.33203125" style="1" customWidth="1"/>
    <col min="5113" max="5113" width="20.6640625" style="1" customWidth="1"/>
    <col min="5114" max="5114" width="22.44140625" style="1" customWidth="1"/>
    <col min="5115" max="5115" width="21.33203125" style="1" customWidth="1"/>
    <col min="5116" max="5116" width="16" style="1" bestFit="1" customWidth="1"/>
    <col min="5117" max="5117" width="49" style="1" customWidth="1"/>
    <col min="5118" max="5361" width="11.5546875" style="1"/>
    <col min="5362" max="5362" width="1.6640625" style="1" customWidth="1"/>
    <col min="5363" max="5364" width="28.6640625" style="1" customWidth="1"/>
    <col min="5365" max="5365" width="22.88671875" style="1" bestFit="1" customWidth="1"/>
    <col min="5366" max="5367" width="40.109375" style="1" customWidth="1"/>
    <col min="5368" max="5368" width="27.33203125" style="1" customWidth="1"/>
    <col min="5369" max="5369" width="20.6640625" style="1" customWidth="1"/>
    <col min="5370" max="5370" width="22.44140625" style="1" customWidth="1"/>
    <col min="5371" max="5371" width="21.33203125" style="1" customWidth="1"/>
    <col min="5372" max="5372" width="16" style="1" bestFit="1" customWidth="1"/>
    <col min="5373" max="5373" width="49" style="1" customWidth="1"/>
    <col min="5374" max="5617" width="11.5546875" style="1"/>
    <col min="5618" max="5618" width="1.6640625" style="1" customWidth="1"/>
    <col min="5619" max="5620" width="28.6640625" style="1" customWidth="1"/>
    <col min="5621" max="5621" width="22.88671875" style="1" bestFit="1" customWidth="1"/>
    <col min="5622" max="5623" width="40.109375" style="1" customWidth="1"/>
    <col min="5624" max="5624" width="27.33203125" style="1" customWidth="1"/>
    <col min="5625" max="5625" width="20.6640625" style="1" customWidth="1"/>
    <col min="5626" max="5626" width="22.44140625" style="1" customWidth="1"/>
    <col min="5627" max="5627" width="21.33203125" style="1" customWidth="1"/>
    <col min="5628" max="5628" width="16" style="1" bestFit="1" customWidth="1"/>
    <col min="5629" max="5629" width="49" style="1" customWidth="1"/>
    <col min="5630" max="5873" width="11.5546875" style="1"/>
    <col min="5874" max="5874" width="1.6640625" style="1" customWidth="1"/>
    <col min="5875" max="5876" width="28.6640625" style="1" customWidth="1"/>
    <col min="5877" max="5877" width="22.88671875" style="1" bestFit="1" customWidth="1"/>
    <col min="5878" max="5879" width="40.109375" style="1" customWidth="1"/>
    <col min="5880" max="5880" width="27.33203125" style="1" customWidth="1"/>
    <col min="5881" max="5881" width="20.6640625" style="1" customWidth="1"/>
    <col min="5882" max="5882" width="22.44140625" style="1" customWidth="1"/>
    <col min="5883" max="5883" width="21.33203125" style="1" customWidth="1"/>
    <col min="5884" max="5884" width="16" style="1" bestFit="1" customWidth="1"/>
    <col min="5885" max="5885" width="49" style="1" customWidth="1"/>
    <col min="5886" max="6129" width="11.5546875" style="1"/>
    <col min="6130" max="6130" width="1.6640625" style="1" customWidth="1"/>
    <col min="6131" max="6132" width="28.6640625" style="1" customWidth="1"/>
    <col min="6133" max="6133" width="22.88671875" style="1" bestFit="1" customWidth="1"/>
    <col min="6134" max="6135" width="40.109375" style="1" customWidth="1"/>
    <col min="6136" max="6136" width="27.33203125" style="1" customWidth="1"/>
    <col min="6137" max="6137" width="20.6640625" style="1" customWidth="1"/>
    <col min="6138" max="6138" width="22.44140625" style="1" customWidth="1"/>
    <col min="6139" max="6139" width="21.33203125" style="1" customWidth="1"/>
    <col min="6140" max="6140" width="16" style="1" bestFit="1" customWidth="1"/>
    <col min="6141" max="6141" width="49" style="1" customWidth="1"/>
    <col min="6142" max="6385" width="11.5546875" style="1"/>
    <col min="6386" max="6386" width="1.6640625" style="1" customWidth="1"/>
    <col min="6387" max="6388" width="28.6640625" style="1" customWidth="1"/>
    <col min="6389" max="6389" width="22.88671875" style="1" bestFit="1" customWidth="1"/>
    <col min="6390" max="6391" width="40.109375" style="1" customWidth="1"/>
    <col min="6392" max="6392" width="27.33203125" style="1" customWidth="1"/>
    <col min="6393" max="6393" width="20.6640625" style="1" customWidth="1"/>
    <col min="6394" max="6394" width="22.44140625" style="1" customWidth="1"/>
    <col min="6395" max="6395" width="21.33203125" style="1" customWidth="1"/>
    <col min="6396" max="6396" width="16" style="1" bestFit="1" customWidth="1"/>
    <col min="6397" max="6397" width="49" style="1" customWidth="1"/>
    <col min="6398" max="6641" width="11.5546875" style="1"/>
    <col min="6642" max="6642" width="1.6640625" style="1" customWidth="1"/>
    <col min="6643" max="6644" width="28.6640625" style="1" customWidth="1"/>
    <col min="6645" max="6645" width="22.88671875" style="1" bestFit="1" customWidth="1"/>
    <col min="6646" max="6647" width="40.109375" style="1" customWidth="1"/>
    <col min="6648" max="6648" width="27.33203125" style="1" customWidth="1"/>
    <col min="6649" max="6649" width="20.6640625" style="1" customWidth="1"/>
    <col min="6650" max="6650" width="22.44140625" style="1" customWidth="1"/>
    <col min="6651" max="6651" width="21.33203125" style="1" customWidth="1"/>
    <col min="6652" max="6652" width="16" style="1" bestFit="1" customWidth="1"/>
    <col min="6653" max="6653" width="49" style="1" customWidth="1"/>
    <col min="6654" max="6897" width="11.5546875" style="1"/>
    <col min="6898" max="6898" width="1.6640625" style="1" customWidth="1"/>
    <col min="6899" max="6900" width="28.6640625" style="1" customWidth="1"/>
    <col min="6901" max="6901" width="22.88671875" style="1" bestFit="1" customWidth="1"/>
    <col min="6902" max="6903" width="40.109375" style="1" customWidth="1"/>
    <col min="6904" max="6904" width="27.33203125" style="1" customWidth="1"/>
    <col min="6905" max="6905" width="20.6640625" style="1" customWidth="1"/>
    <col min="6906" max="6906" width="22.44140625" style="1" customWidth="1"/>
    <col min="6907" max="6907" width="21.33203125" style="1" customWidth="1"/>
    <col min="6908" max="6908" width="16" style="1" bestFit="1" customWidth="1"/>
    <col min="6909" max="6909" width="49" style="1" customWidth="1"/>
    <col min="6910" max="7153" width="11.5546875" style="1"/>
    <col min="7154" max="7154" width="1.6640625" style="1" customWidth="1"/>
    <col min="7155" max="7156" width="28.6640625" style="1" customWidth="1"/>
    <col min="7157" max="7157" width="22.88671875" style="1" bestFit="1" customWidth="1"/>
    <col min="7158" max="7159" width="40.109375" style="1" customWidth="1"/>
    <col min="7160" max="7160" width="27.33203125" style="1" customWidth="1"/>
    <col min="7161" max="7161" width="20.6640625" style="1" customWidth="1"/>
    <col min="7162" max="7162" width="22.44140625" style="1" customWidth="1"/>
    <col min="7163" max="7163" width="21.33203125" style="1" customWidth="1"/>
    <col min="7164" max="7164" width="16" style="1" bestFit="1" customWidth="1"/>
    <col min="7165" max="7165" width="49" style="1" customWidth="1"/>
    <col min="7166" max="7409" width="11.5546875" style="1"/>
    <col min="7410" max="7410" width="1.6640625" style="1" customWidth="1"/>
    <col min="7411" max="7412" width="28.6640625" style="1" customWidth="1"/>
    <col min="7413" max="7413" width="22.88671875" style="1" bestFit="1" customWidth="1"/>
    <col min="7414" max="7415" width="40.109375" style="1" customWidth="1"/>
    <col min="7416" max="7416" width="27.33203125" style="1" customWidth="1"/>
    <col min="7417" max="7417" width="20.6640625" style="1" customWidth="1"/>
    <col min="7418" max="7418" width="22.44140625" style="1" customWidth="1"/>
    <col min="7419" max="7419" width="21.33203125" style="1" customWidth="1"/>
    <col min="7420" max="7420" width="16" style="1" bestFit="1" customWidth="1"/>
    <col min="7421" max="7421" width="49" style="1" customWidth="1"/>
    <col min="7422" max="7665" width="11.5546875" style="1"/>
    <col min="7666" max="7666" width="1.6640625" style="1" customWidth="1"/>
    <col min="7667" max="7668" width="28.6640625" style="1" customWidth="1"/>
    <col min="7669" max="7669" width="22.88671875" style="1" bestFit="1" customWidth="1"/>
    <col min="7670" max="7671" width="40.109375" style="1" customWidth="1"/>
    <col min="7672" max="7672" width="27.33203125" style="1" customWidth="1"/>
    <col min="7673" max="7673" width="20.6640625" style="1" customWidth="1"/>
    <col min="7674" max="7674" width="22.44140625" style="1" customWidth="1"/>
    <col min="7675" max="7675" width="21.33203125" style="1" customWidth="1"/>
    <col min="7676" max="7676" width="16" style="1" bestFit="1" customWidth="1"/>
    <col min="7677" max="7677" width="49" style="1" customWidth="1"/>
    <col min="7678" max="7921" width="11.5546875" style="1"/>
    <col min="7922" max="7922" width="1.6640625" style="1" customWidth="1"/>
    <col min="7923" max="7924" width="28.6640625" style="1" customWidth="1"/>
    <col min="7925" max="7925" width="22.88671875" style="1" bestFit="1" customWidth="1"/>
    <col min="7926" max="7927" width="40.109375" style="1" customWidth="1"/>
    <col min="7928" max="7928" width="27.33203125" style="1" customWidth="1"/>
    <col min="7929" max="7929" width="20.6640625" style="1" customWidth="1"/>
    <col min="7930" max="7930" width="22.44140625" style="1" customWidth="1"/>
    <col min="7931" max="7931" width="21.33203125" style="1" customWidth="1"/>
    <col min="7932" max="7932" width="16" style="1" bestFit="1" customWidth="1"/>
    <col min="7933" max="7933" width="49" style="1" customWidth="1"/>
    <col min="7934" max="8177" width="11.5546875" style="1"/>
    <col min="8178" max="8178" width="1.6640625" style="1" customWidth="1"/>
    <col min="8179" max="8180" width="28.6640625" style="1" customWidth="1"/>
    <col min="8181" max="8181" width="22.88671875" style="1" bestFit="1" customWidth="1"/>
    <col min="8182" max="8183" width="40.109375" style="1" customWidth="1"/>
    <col min="8184" max="8184" width="27.33203125" style="1" customWidth="1"/>
    <col min="8185" max="8185" width="20.6640625" style="1" customWidth="1"/>
    <col min="8186" max="8186" width="22.44140625" style="1" customWidth="1"/>
    <col min="8187" max="8187" width="21.33203125" style="1" customWidth="1"/>
    <col min="8188" max="8188" width="16" style="1" bestFit="1" customWidth="1"/>
    <col min="8189" max="8189" width="49" style="1" customWidth="1"/>
    <col min="8190" max="8433" width="11.5546875" style="1"/>
    <col min="8434" max="8434" width="1.6640625" style="1" customWidth="1"/>
    <col min="8435" max="8436" width="28.6640625" style="1" customWidth="1"/>
    <col min="8437" max="8437" width="22.88671875" style="1" bestFit="1" customWidth="1"/>
    <col min="8438" max="8439" width="40.109375" style="1" customWidth="1"/>
    <col min="8440" max="8440" width="27.33203125" style="1" customWidth="1"/>
    <col min="8441" max="8441" width="20.6640625" style="1" customWidth="1"/>
    <col min="8442" max="8442" width="22.44140625" style="1" customWidth="1"/>
    <col min="8443" max="8443" width="21.33203125" style="1" customWidth="1"/>
    <col min="8444" max="8444" width="16" style="1" bestFit="1" customWidth="1"/>
    <col min="8445" max="8445" width="49" style="1" customWidth="1"/>
    <col min="8446" max="8689" width="11.5546875" style="1"/>
    <col min="8690" max="8690" width="1.6640625" style="1" customWidth="1"/>
    <col min="8691" max="8692" width="28.6640625" style="1" customWidth="1"/>
    <col min="8693" max="8693" width="22.88671875" style="1" bestFit="1" customWidth="1"/>
    <col min="8694" max="8695" width="40.109375" style="1" customWidth="1"/>
    <col min="8696" max="8696" width="27.33203125" style="1" customWidth="1"/>
    <col min="8697" max="8697" width="20.6640625" style="1" customWidth="1"/>
    <col min="8698" max="8698" width="22.44140625" style="1" customWidth="1"/>
    <col min="8699" max="8699" width="21.33203125" style="1" customWidth="1"/>
    <col min="8700" max="8700" width="16" style="1" bestFit="1" customWidth="1"/>
    <col min="8701" max="8701" width="49" style="1" customWidth="1"/>
    <col min="8702" max="8945" width="11.5546875" style="1"/>
    <col min="8946" max="8946" width="1.6640625" style="1" customWidth="1"/>
    <col min="8947" max="8948" width="28.6640625" style="1" customWidth="1"/>
    <col min="8949" max="8949" width="22.88671875" style="1" bestFit="1" customWidth="1"/>
    <col min="8950" max="8951" width="40.109375" style="1" customWidth="1"/>
    <col min="8952" max="8952" width="27.33203125" style="1" customWidth="1"/>
    <col min="8953" max="8953" width="20.6640625" style="1" customWidth="1"/>
    <col min="8954" max="8954" width="22.44140625" style="1" customWidth="1"/>
    <col min="8955" max="8955" width="21.33203125" style="1" customWidth="1"/>
    <col min="8956" max="8956" width="16" style="1" bestFit="1" customWidth="1"/>
    <col min="8957" max="8957" width="49" style="1" customWidth="1"/>
    <col min="8958" max="9201" width="11.5546875" style="1"/>
    <col min="9202" max="9202" width="1.6640625" style="1" customWidth="1"/>
    <col min="9203" max="9204" width="28.6640625" style="1" customWidth="1"/>
    <col min="9205" max="9205" width="22.88671875" style="1" bestFit="1" customWidth="1"/>
    <col min="9206" max="9207" width="40.109375" style="1" customWidth="1"/>
    <col min="9208" max="9208" width="27.33203125" style="1" customWidth="1"/>
    <col min="9209" max="9209" width="20.6640625" style="1" customWidth="1"/>
    <col min="9210" max="9210" width="22.44140625" style="1" customWidth="1"/>
    <col min="9211" max="9211" width="21.33203125" style="1" customWidth="1"/>
    <col min="9212" max="9212" width="16" style="1" bestFit="1" customWidth="1"/>
    <col min="9213" max="9213" width="49" style="1" customWidth="1"/>
    <col min="9214" max="9457" width="11.5546875" style="1"/>
    <col min="9458" max="9458" width="1.6640625" style="1" customWidth="1"/>
    <col min="9459" max="9460" width="28.6640625" style="1" customWidth="1"/>
    <col min="9461" max="9461" width="22.88671875" style="1" bestFit="1" customWidth="1"/>
    <col min="9462" max="9463" width="40.109375" style="1" customWidth="1"/>
    <col min="9464" max="9464" width="27.33203125" style="1" customWidth="1"/>
    <col min="9465" max="9465" width="20.6640625" style="1" customWidth="1"/>
    <col min="9466" max="9466" width="22.44140625" style="1" customWidth="1"/>
    <col min="9467" max="9467" width="21.33203125" style="1" customWidth="1"/>
    <col min="9468" max="9468" width="16" style="1" bestFit="1" customWidth="1"/>
    <col min="9469" max="9469" width="49" style="1" customWidth="1"/>
    <col min="9470" max="9713" width="11.5546875" style="1"/>
    <col min="9714" max="9714" width="1.6640625" style="1" customWidth="1"/>
    <col min="9715" max="9716" width="28.6640625" style="1" customWidth="1"/>
    <col min="9717" max="9717" width="22.88671875" style="1" bestFit="1" customWidth="1"/>
    <col min="9718" max="9719" width="40.109375" style="1" customWidth="1"/>
    <col min="9720" max="9720" width="27.33203125" style="1" customWidth="1"/>
    <col min="9721" max="9721" width="20.6640625" style="1" customWidth="1"/>
    <col min="9722" max="9722" width="22.44140625" style="1" customWidth="1"/>
    <col min="9723" max="9723" width="21.33203125" style="1" customWidth="1"/>
    <col min="9724" max="9724" width="16" style="1" bestFit="1" customWidth="1"/>
    <col min="9725" max="9725" width="49" style="1" customWidth="1"/>
    <col min="9726" max="9969" width="11.5546875" style="1"/>
    <col min="9970" max="9970" width="1.6640625" style="1" customWidth="1"/>
    <col min="9971" max="9972" width="28.6640625" style="1" customWidth="1"/>
    <col min="9973" max="9973" width="22.88671875" style="1" bestFit="1" customWidth="1"/>
    <col min="9974" max="9975" width="40.109375" style="1" customWidth="1"/>
    <col min="9976" max="9976" width="27.33203125" style="1" customWidth="1"/>
    <col min="9977" max="9977" width="20.6640625" style="1" customWidth="1"/>
    <col min="9978" max="9978" width="22.44140625" style="1" customWidth="1"/>
    <col min="9979" max="9979" width="21.33203125" style="1" customWidth="1"/>
    <col min="9980" max="9980" width="16" style="1" bestFit="1" customWidth="1"/>
    <col min="9981" max="9981" width="49" style="1" customWidth="1"/>
    <col min="9982" max="10225" width="11.5546875" style="1"/>
    <col min="10226" max="10226" width="1.6640625" style="1" customWidth="1"/>
    <col min="10227" max="10228" width="28.6640625" style="1" customWidth="1"/>
    <col min="10229" max="10229" width="22.88671875" style="1" bestFit="1" customWidth="1"/>
    <col min="10230" max="10231" width="40.109375" style="1" customWidth="1"/>
    <col min="10232" max="10232" width="27.33203125" style="1" customWidth="1"/>
    <col min="10233" max="10233" width="20.6640625" style="1" customWidth="1"/>
    <col min="10234" max="10234" width="22.44140625" style="1" customWidth="1"/>
    <col min="10235" max="10235" width="21.33203125" style="1" customWidth="1"/>
    <col min="10236" max="10236" width="16" style="1" bestFit="1" customWidth="1"/>
    <col min="10237" max="10237" width="49" style="1" customWidth="1"/>
    <col min="10238" max="10481" width="11.5546875" style="1"/>
    <col min="10482" max="10482" width="1.6640625" style="1" customWidth="1"/>
    <col min="10483" max="10484" width="28.6640625" style="1" customWidth="1"/>
    <col min="10485" max="10485" width="22.88671875" style="1" bestFit="1" customWidth="1"/>
    <col min="10486" max="10487" width="40.109375" style="1" customWidth="1"/>
    <col min="10488" max="10488" width="27.33203125" style="1" customWidth="1"/>
    <col min="10489" max="10489" width="20.6640625" style="1" customWidth="1"/>
    <col min="10490" max="10490" width="22.44140625" style="1" customWidth="1"/>
    <col min="10491" max="10491" width="21.33203125" style="1" customWidth="1"/>
    <col min="10492" max="10492" width="16" style="1" bestFit="1" customWidth="1"/>
    <col min="10493" max="10493" width="49" style="1" customWidth="1"/>
    <col min="10494" max="10737" width="11.5546875" style="1"/>
    <col min="10738" max="10738" width="1.6640625" style="1" customWidth="1"/>
    <col min="10739" max="10740" width="28.6640625" style="1" customWidth="1"/>
    <col min="10741" max="10741" width="22.88671875" style="1" bestFit="1" customWidth="1"/>
    <col min="10742" max="10743" width="40.109375" style="1" customWidth="1"/>
    <col min="10744" max="10744" width="27.33203125" style="1" customWidth="1"/>
    <col min="10745" max="10745" width="20.6640625" style="1" customWidth="1"/>
    <col min="10746" max="10746" width="22.44140625" style="1" customWidth="1"/>
    <col min="10747" max="10747" width="21.33203125" style="1" customWidth="1"/>
    <col min="10748" max="10748" width="16" style="1" bestFit="1" customWidth="1"/>
    <col min="10749" max="10749" width="49" style="1" customWidth="1"/>
    <col min="10750" max="10993" width="11.5546875" style="1"/>
    <col min="10994" max="10994" width="1.6640625" style="1" customWidth="1"/>
    <col min="10995" max="10996" width="28.6640625" style="1" customWidth="1"/>
    <col min="10997" max="10997" width="22.88671875" style="1" bestFit="1" customWidth="1"/>
    <col min="10998" max="10999" width="40.109375" style="1" customWidth="1"/>
    <col min="11000" max="11000" width="27.33203125" style="1" customWidth="1"/>
    <col min="11001" max="11001" width="20.6640625" style="1" customWidth="1"/>
    <col min="11002" max="11002" width="22.44140625" style="1" customWidth="1"/>
    <col min="11003" max="11003" width="21.33203125" style="1" customWidth="1"/>
    <col min="11004" max="11004" width="16" style="1" bestFit="1" customWidth="1"/>
    <col min="11005" max="11005" width="49" style="1" customWidth="1"/>
    <col min="11006" max="11249" width="11.5546875" style="1"/>
    <col min="11250" max="11250" width="1.6640625" style="1" customWidth="1"/>
    <col min="11251" max="11252" width="28.6640625" style="1" customWidth="1"/>
    <col min="11253" max="11253" width="22.88671875" style="1" bestFit="1" customWidth="1"/>
    <col min="11254" max="11255" width="40.109375" style="1" customWidth="1"/>
    <col min="11256" max="11256" width="27.33203125" style="1" customWidth="1"/>
    <col min="11257" max="11257" width="20.6640625" style="1" customWidth="1"/>
    <col min="11258" max="11258" width="22.44140625" style="1" customWidth="1"/>
    <col min="11259" max="11259" width="21.33203125" style="1" customWidth="1"/>
    <col min="11260" max="11260" width="16" style="1" bestFit="1" customWidth="1"/>
    <col min="11261" max="11261" width="49" style="1" customWidth="1"/>
    <col min="11262" max="11505" width="11.5546875" style="1"/>
    <col min="11506" max="11506" width="1.6640625" style="1" customWidth="1"/>
    <col min="11507" max="11508" width="28.6640625" style="1" customWidth="1"/>
    <col min="11509" max="11509" width="22.88671875" style="1" bestFit="1" customWidth="1"/>
    <col min="11510" max="11511" width="40.109375" style="1" customWidth="1"/>
    <col min="11512" max="11512" width="27.33203125" style="1" customWidth="1"/>
    <col min="11513" max="11513" width="20.6640625" style="1" customWidth="1"/>
    <col min="11514" max="11514" width="22.44140625" style="1" customWidth="1"/>
    <col min="11515" max="11515" width="21.33203125" style="1" customWidth="1"/>
    <col min="11516" max="11516" width="16" style="1" bestFit="1" customWidth="1"/>
    <col min="11517" max="11517" width="49" style="1" customWidth="1"/>
    <col min="11518" max="11761" width="11.5546875" style="1"/>
    <col min="11762" max="11762" width="1.6640625" style="1" customWidth="1"/>
    <col min="11763" max="11764" width="28.6640625" style="1" customWidth="1"/>
    <col min="11765" max="11765" width="22.88671875" style="1" bestFit="1" customWidth="1"/>
    <col min="11766" max="11767" width="40.109375" style="1" customWidth="1"/>
    <col min="11768" max="11768" width="27.33203125" style="1" customWidth="1"/>
    <col min="11769" max="11769" width="20.6640625" style="1" customWidth="1"/>
    <col min="11770" max="11770" width="22.44140625" style="1" customWidth="1"/>
    <col min="11771" max="11771" width="21.33203125" style="1" customWidth="1"/>
    <col min="11772" max="11772" width="16" style="1" bestFit="1" customWidth="1"/>
    <col min="11773" max="11773" width="49" style="1" customWidth="1"/>
    <col min="11774" max="12017" width="11.5546875" style="1"/>
    <col min="12018" max="12018" width="1.6640625" style="1" customWidth="1"/>
    <col min="12019" max="12020" width="28.6640625" style="1" customWidth="1"/>
    <col min="12021" max="12021" width="22.88671875" style="1" bestFit="1" customWidth="1"/>
    <col min="12022" max="12023" width="40.109375" style="1" customWidth="1"/>
    <col min="12024" max="12024" width="27.33203125" style="1" customWidth="1"/>
    <col min="12025" max="12025" width="20.6640625" style="1" customWidth="1"/>
    <col min="12026" max="12026" width="22.44140625" style="1" customWidth="1"/>
    <col min="12027" max="12027" width="21.33203125" style="1" customWidth="1"/>
    <col min="12028" max="12028" width="16" style="1" bestFit="1" customWidth="1"/>
    <col min="12029" max="12029" width="49" style="1" customWidth="1"/>
    <col min="12030" max="12273" width="11.5546875" style="1"/>
    <col min="12274" max="12274" width="1.6640625" style="1" customWidth="1"/>
    <col min="12275" max="12276" width="28.6640625" style="1" customWidth="1"/>
    <col min="12277" max="12277" width="22.88671875" style="1" bestFit="1" customWidth="1"/>
    <col min="12278" max="12279" width="40.109375" style="1" customWidth="1"/>
    <col min="12280" max="12280" width="27.33203125" style="1" customWidth="1"/>
    <col min="12281" max="12281" width="20.6640625" style="1" customWidth="1"/>
    <col min="12282" max="12282" width="22.44140625" style="1" customWidth="1"/>
    <col min="12283" max="12283" width="21.33203125" style="1" customWidth="1"/>
    <col min="12284" max="12284" width="16" style="1" bestFit="1" customWidth="1"/>
    <col min="12285" max="12285" width="49" style="1" customWidth="1"/>
    <col min="12286" max="12529" width="11.5546875" style="1"/>
    <col min="12530" max="12530" width="1.6640625" style="1" customWidth="1"/>
    <col min="12531" max="12532" width="28.6640625" style="1" customWidth="1"/>
    <col min="12533" max="12533" width="22.88671875" style="1" bestFit="1" customWidth="1"/>
    <col min="12534" max="12535" width="40.109375" style="1" customWidth="1"/>
    <col min="12536" max="12536" width="27.33203125" style="1" customWidth="1"/>
    <col min="12537" max="12537" width="20.6640625" style="1" customWidth="1"/>
    <col min="12538" max="12538" width="22.44140625" style="1" customWidth="1"/>
    <col min="12539" max="12539" width="21.33203125" style="1" customWidth="1"/>
    <col min="12540" max="12540" width="16" style="1" bestFit="1" customWidth="1"/>
    <col min="12541" max="12541" width="49" style="1" customWidth="1"/>
    <col min="12542" max="12785" width="11.5546875" style="1"/>
    <col min="12786" max="12786" width="1.6640625" style="1" customWidth="1"/>
    <col min="12787" max="12788" width="28.6640625" style="1" customWidth="1"/>
    <col min="12789" max="12789" width="22.88671875" style="1" bestFit="1" customWidth="1"/>
    <col min="12790" max="12791" width="40.109375" style="1" customWidth="1"/>
    <col min="12792" max="12792" width="27.33203125" style="1" customWidth="1"/>
    <col min="12793" max="12793" width="20.6640625" style="1" customWidth="1"/>
    <col min="12794" max="12794" width="22.44140625" style="1" customWidth="1"/>
    <col min="12795" max="12795" width="21.33203125" style="1" customWidth="1"/>
    <col min="12796" max="12796" width="16" style="1" bestFit="1" customWidth="1"/>
    <col min="12797" max="12797" width="49" style="1" customWidth="1"/>
    <col min="12798" max="13041" width="11.5546875" style="1"/>
    <col min="13042" max="13042" width="1.6640625" style="1" customWidth="1"/>
    <col min="13043" max="13044" width="28.6640625" style="1" customWidth="1"/>
    <col min="13045" max="13045" width="22.88671875" style="1" bestFit="1" customWidth="1"/>
    <col min="13046" max="13047" width="40.109375" style="1" customWidth="1"/>
    <col min="13048" max="13048" width="27.33203125" style="1" customWidth="1"/>
    <col min="13049" max="13049" width="20.6640625" style="1" customWidth="1"/>
    <col min="13050" max="13050" width="22.44140625" style="1" customWidth="1"/>
    <col min="13051" max="13051" width="21.33203125" style="1" customWidth="1"/>
    <col min="13052" max="13052" width="16" style="1" bestFit="1" customWidth="1"/>
    <col min="13053" max="13053" width="49" style="1" customWidth="1"/>
    <col min="13054" max="13297" width="11.5546875" style="1"/>
    <col min="13298" max="13298" width="1.6640625" style="1" customWidth="1"/>
    <col min="13299" max="13300" width="28.6640625" style="1" customWidth="1"/>
    <col min="13301" max="13301" width="22.88671875" style="1" bestFit="1" customWidth="1"/>
    <col min="13302" max="13303" width="40.109375" style="1" customWidth="1"/>
    <col min="13304" max="13304" width="27.33203125" style="1" customWidth="1"/>
    <col min="13305" max="13305" width="20.6640625" style="1" customWidth="1"/>
    <col min="13306" max="13306" width="22.44140625" style="1" customWidth="1"/>
    <col min="13307" max="13307" width="21.33203125" style="1" customWidth="1"/>
    <col min="13308" max="13308" width="16" style="1" bestFit="1" customWidth="1"/>
    <col min="13309" max="13309" width="49" style="1" customWidth="1"/>
    <col min="13310" max="13553" width="11.5546875" style="1"/>
    <col min="13554" max="13554" width="1.6640625" style="1" customWidth="1"/>
    <col min="13555" max="13556" width="28.6640625" style="1" customWidth="1"/>
    <col min="13557" max="13557" width="22.88671875" style="1" bestFit="1" customWidth="1"/>
    <col min="13558" max="13559" width="40.109375" style="1" customWidth="1"/>
    <col min="13560" max="13560" width="27.33203125" style="1" customWidth="1"/>
    <col min="13561" max="13561" width="20.6640625" style="1" customWidth="1"/>
    <col min="13562" max="13562" width="22.44140625" style="1" customWidth="1"/>
    <col min="13563" max="13563" width="21.33203125" style="1" customWidth="1"/>
    <col min="13564" max="13564" width="16" style="1" bestFit="1" customWidth="1"/>
    <col min="13565" max="13565" width="49" style="1" customWidth="1"/>
    <col min="13566" max="13809" width="11.5546875" style="1"/>
    <col min="13810" max="13810" width="1.6640625" style="1" customWidth="1"/>
    <col min="13811" max="13812" width="28.6640625" style="1" customWidth="1"/>
    <col min="13813" max="13813" width="22.88671875" style="1" bestFit="1" customWidth="1"/>
    <col min="13814" max="13815" width="40.109375" style="1" customWidth="1"/>
    <col min="13816" max="13816" width="27.33203125" style="1" customWidth="1"/>
    <col min="13817" max="13817" width="20.6640625" style="1" customWidth="1"/>
    <col min="13818" max="13818" width="22.44140625" style="1" customWidth="1"/>
    <col min="13819" max="13819" width="21.33203125" style="1" customWidth="1"/>
    <col min="13820" max="13820" width="16" style="1" bestFit="1" customWidth="1"/>
    <col min="13821" max="13821" width="49" style="1" customWidth="1"/>
    <col min="13822" max="14065" width="11.5546875" style="1"/>
    <col min="14066" max="14066" width="1.6640625" style="1" customWidth="1"/>
    <col min="14067" max="14068" width="28.6640625" style="1" customWidth="1"/>
    <col min="14069" max="14069" width="22.88671875" style="1" bestFit="1" customWidth="1"/>
    <col min="14070" max="14071" width="40.109375" style="1" customWidth="1"/>
    <col min="14072" max="14072" width="27.33203125" style="1" customWidth="1"/>
    <col min="14073" max="14073" width="20.6640625" style="1" customWidth="1"/>
    <col min="14074" max="14074" width="22.44140625" style="1" customWidth="1"/>
    <col min="14075" max="14075" width="21.33203125" style="1" customWidth="1"/>
    <col min="14076" max="14076" width="16" style="1" bestFit="1" customWidth="1"/>
    <col min="14077" max="14077" width="49" style="1" customWidth="1"/>
    <col min="14078" max="14321" width="11.5546875" style="1"/>
    <col min="14322" max="14322" width="1.6640625" style="1" customWidth="1"/>
    <col min="14323" max="14324" width="28.6640625" style="1" customWidth="1"/>
    <col min="14325" max="14325" width="22.88671875" style="1" bestFit="1" customWidth="1"/>
    <col min="14326" max="14327" width="40.109375" style="1" customWidth="1"/>
    <col min="14328" max="14328" width="27.33203125" style="1" customWidth="1"/>
    <col min="14329" max="14329" width="20.6640625" style="1" customWidth="1"/>
    <col min="14330" max="14330" width="22.44140625" style="1" customWidth="1"/>
    <col min="14331" max="14331" width="21.33203125" style="1" customWidth="1"/>
    <col min="14332" max="14332" width="16" style="1" bestFit="1" customWidth="1"/>
    <col min="14333" max="14333" width="49" style="1" customWidth="1"/>
    <col min="14334" max="14577" width="11.5546875" style="1"/>
    <col min="14578" max="14578" width="1.6640625" style="1" customWidth="1"/>
    <col min="14579" max="14580" width="28.6640625" style="1" customWidth="1"/>
    <col min="14581" max="14581" width="22.88671875" style="1" bestFit="1" customWidth="1"/>
    <col min="14582" max="14583" width="40.109375" style="1" customWidth="1"/>
    <col min="14584" max="14584" width="27.33203125" style="1" customWidth="1"/>
    <col min="14585" max="14585" width="20.6640625" style="1" customWidth="1"/>
    <col min="14586" max="14586" width="22.44140625" style="1" customWidth="1"/>
    <col min="14587" max="14587" width="21.33203125" style="1" customWidth="1"/>
    <col min="14588" max="14588" width="16" style="1" bestFit="1" customWidth="1"/>
    <col min="14589" max="14589" width="49" style="1" customWidth="1"/>
    <col min="14590" max="14833" width="11.5546875" style="1"/>
    <col min="14834" max="14834" width="1.6640625" style="1" customWidth="1"/>
    <col min="14835" max="14836" width="28.6640625" style="1" customWidth="1"/>
    <col min="14837" max="14837" width="22.88671875" style="1" bestFit="1" customWidth="1"/>
    <col min="14838" max="14839" width="40.109375" style="1" customWidth="1"/>
    <col min="14840" max="14840" width="27.33203125" style="1" customWidth="1"/>
    <col min="14841" max="14841" width="20.6640625" style="1" customWidth="1"/>
    <col min="14842" max="14842" width="22.44140625" style="1" customWidth="1"/>
    <col min="14843" max="14843" width="21.33203125" style="1" customWidth="1"/>
    <col min="14844" max="14844" width="16" style="1" bestFit="1" customWidth="1"/>
    <col min="14845" max="14845" width="49" style="1" customWidth="1"/>
    <col min="14846" max="15089" width="11.5546875" style="1"/>
    <col min="15090" max="15090" width="1.6640625" style="1" customWidth="1"/>
    <col min="15091" max="15092" width="28.6640625" style="1" customWidth="1"/>
    <col min="15093" max="15093" width="22.88671875" style="1" bestFit="1" customWidth="1"/>
    <col min="15094" max="15095" width="40.109375" style="1" customWidth="1"/>
    <col min="15096" max="15096" width="27.33203125" style="1" customWidth="1"/>
    <col min="15097" max="15097" width="20.6640625" style="1" customWidth="1"/>
    <col min="15098" max="15098" width="22.44140625" style="1" customWidth="1"/>
    <col min="15099" max="15099" width="21.33203125" style="1" customWidth="1"/>
    <col min="15100" max="15100" width="16" style="1" bestFit="1" customWidth="1"/>
    <col min="15101" max="15101" width="49" style="1" customWidth="1"/>
    <col min="15102" max="15345" width="11.5546875" style="1"/>
    <col min="15346" max="15346" width="1.6640625" style="1" customWidth="1"/>
    <col min="15347" max="15348" width="28.6640625" style="1" customWidth="1"/>
    <col min="15349" max="15349" width="22.88671875" style="1" bestFit="1" customWidth="1"/>
    <col min="15350" max="15351" width="40.109375" style="1" customWidth="1"/>
    <col min="15352" max="15352" width="27.33203125" style="1" customWidth="1"/>
    <col min="15353" max="15353" width="20.6640625" style="1" customWidth="1"/>
    <col min="15354" max="15354" width="22.44140625" style="1" customWidth="1"/>
    <col min="15355" max="15355" width="21.33203125" style="1" customWidth="1"/>
    <col min="15356" max="15356" width="16" style="1" bestFit="1" customWidth="1"/>
    <col min="15357" max="15357" width="49" style="1" customWidth="1"/>
    <col min="15358" max="15601" width="11.5546875" style="1"/>
    <col min="15602" max="15602" width="1.6640625" style="1" customWidth="1"/>
    <col min="15603" max="15604" width="28.6640625" style="1" customWidth="1"/>
    <col min="15605" max="15605" width="22.88671875" style="1" bestFit="1" customWidth="1"/>
    <col min="15606" max="15607" width="40.109375" style="1" customWidth="1"/>
    <col min="15608" max="15608" width="27.33203125" style="1" customWidth="1"/>
    <col min="15609" max="15609" width="20.6640625" style="1" customWidth="1"/>
    <col min="15610" max="15610" width="22.44140625" style="1" customWidth="1"/>
    <col min="15611" max="15611" width="21.33203125" style="1" customWidth="1"/>
    <col min="15612" max="15612" width="16" style="1" bestFit="1" customWidth="1"/>
    <col min="15613" max="15613" width="49" style="1" customWidth="1"/>
    <col min="15614" max="15857" width="11.5546875" style="1"/>
    <col min="15858" max="15858" width="1.6640625" style="1" customWidth="1"/>
    <col min="15859" max="15860" width="28.6640625" style="1" customWidth="1"/>
    <col min="15861" max="15861" width="22.88671875" style="1" bestFit="1" customWidth="1"/>
    <col min="15862" max="15863" width="40.109375" style="1" customWidth="1"/>
    <col min="15864" max="15864" width="27.33203125" style="1" customWidth="1"/>
    <col min="15865" max="15865" width="20.6640625" style="1" customWidth="1"/>
    <col min="15866" max="15866" width="22.44140625" style="1" customWidth="1"/>
    <col min="15867" max="15867" width="21.33203125" style="1" customWidth="1"/>
    <col min="15868" max="15868" width="16" style="1" bestFit="1" customWidth="1"/>
    <col min="15869" max="15869" width="49" style="1" customWidth="1"/>
    <col min="15870" max="16113" width="11.5546875" style="1"/>
    <col min="16114" max="16114" width="1.6640625" style="1" customWidth="1"/>
    <col min="16115" max="16116" width="28.6640625" style="1" customWidth="1"/>
    <col min="16117" max="16117" width="22.88671875" style="1" bestFit="1" customWidth="1"/>
    <col min="16118" max="16119" width="40.109375" style="1" customWidth="1"/>
    <col min="16120" max="16120" width="27.33203125" style="1" customWidth="1"/>
    <col min="16121" max="16121" width="20.6640625" style="1" customWidth="1"/>
    <col min="16122" max="16122" width="22.44140625" style="1" customWidth="1"/>
    <col min="16123" max="16123" width="21.33203125" style="1" customWidth="1"/>
    <col min="16124" max="16124" width="16" style="1" bestFit="1" customWidth="1"/>
    <col min="16125" max="16125" width="49" style="1" customWidth="1"/>
    <col min="16126" max="16384" width="11.5546875" style="1"/>
  </cols>
  <sheetData>
    <row r="2" spans="1:19" s="2" customFormat="1" ht="66.75" customHeight="1" x14ac:dyDescent="0.3">
      <c r="A2" s="292" t="s">
        <v>629</v>
      </c>
      <c r="B2" s="292"/>
      <c r="C2" s="591" t="s">
        <v>629</v>
      </c>
      <c r="D2" s="591"/>
      <c r="E2" s="591"/>
      <c r="F2" s="591"/>
      <c r="G2" s="591"/>
      <c r="H2" s="591"/>
      <c r="I2" s="591"/>
      <c r="J2" s="591"/>
      <c r="K2" s="591"/>
      <c r="L2" s="591"/>
      <c r="M2" s="591"/>
    </row>
    <row r="3" spans="1:19" s="3" customFormat="1" ht="13.8" thickBot="1" x14ac:dyDescent="0.35">
      <c r="B3" s="347"/>
      <c r="C3" s="348"/>
      <c r="D3" s="348"/>
      <c r="E3" s="348"/>
      <c r="F3" s="348"/>
      <c r="G3" s="348"/>
      <c r="H3" s="348"/>
      <c r="I3" s="348"/>
      <c r="J3" s="348"/>
      <c r="K3" s="348"/>
      <c r="L3" s="348"/>
      <c r="M3" s="348"/>
    </row>
    <row r="4" spans="1:19" s="3" customFormat="1" ht="36" customHeight="1" thickBot="1" x14ac:dyDescent="0.35">
      <c r="B4" s="775" t="s">
        <v>1</v>
      </c>
      <c r="C4" s="593" t="s">
        <v>5</v>
      </c>
      <c r="D4" s="592" t="s">
        <v>2</v>
      </c>
      <c r="E4" s="592" t="s">
        <v>6</v>
      </c>
      <c r="F4" s="595" t="s">
        <v>3</v>
      </c>
      <c r="G4" s="592" t="s">
        <v>8</v>
      </c>
      <c r="H4" s="597" t="s">
        <v>9</v>
      </c>
      <c r="I4" s="598"/>
      <c r="J4" s="598"/>
      <c r="K4" s="598"/>
      <c r="L4" s="598"/>
      <c r="M4" s="599"/>
      <c r="N4" s="754" t="s">
        <v>111</v>
      </c>
      <c r="O4" s="755"/>
      <c r="P4" s="755"/>
      <c r="Q4" s="754" t="s">
        <v>1004</v>
      </c>
      <c r="R4" s="755"/>
      <c r="S4" s="755"/>
    </row>
    <row r="5" spans="1:19" s="3" customFormat="1" ht="15.75" customHeight="1" thickBot="1" x14ac:dyDescent="0.35">
      <c r="B5" s="775"/>
      <c r="C5" s="594"/>
      <c r="D5" s="592"/>
      <c r="E5" s="592"/>
      <c r="F5" s="596"/>
      <c r="G5" s="592"/>
      <c r="H5" s="600"/>
      <c r="I5" s="601"/>
      <c r="J5" s="601"/>
      <c r="K5" s="601"/>
      <c r="L5" s="601"/>
      <c r="M5" s="602"/>
      <c r="N5" s="756"/>
      <c r="O5" s="757"/>
      <c r="P5" s="757"/>
      <c r="Q5" s="756"/>
      <c r="R5" s="757"/>
      <c r="S5" s="757"/>
    </row>
    <row r="6" spans="1:19" s="3" customFormat="1" ht="52.5" customHeight="1" thickBot="1" x14ac:dyDescent="0.35">
      <c r="B6" s="776"/>
      <c r="C6" s="594"/>
      <c r="D6" s="593"/>
      <c r="E6" s="593"/>
      <c r="F6" s="6" t="s">
        <v>7</v>
      </c>
      <c r="G6" s="293" t="s">
        <v>4</v>
      </c>
      <c r="H6" s="293" t="s">
        <v>10</v>
      </c>
      <c r="I6" s="293" t="s">
        <v>20</v>
      </c>
      <c r="J6" s="293" t="s">
        <v>21</v>
      </c>
      <c r="K6" s="293" t="s">
        <v>22</v>
      </c>
      <c r="L6" s="62" t="s">
        <v>11</v>
      </c>
      <c r="M6" s="62" t="s">
        <v>12</v>
      </c>
      <c r="N6" s="197" t="s">
        <v>376</v>
      </c>
      <c r="O6" s="198" t="s">
        <v>377</v>
      </c>
      <c r="P6" s="199" t="s">
        <v>378</v>
      </c>
      <c r="Q6" s="197" t="s">
        <v>376</v>
      </c>
      <c r="R6" s="198" t="s">
        <v>377</v>
      </c>
      <c r="S6" s="199" t="s">
        <v>378</v>
      </c>
    </row>
    <row r="7" spans="1:19" ht="205.5" customHeight="1" x14ac:dyDescent="0.3">
      <c r="B7" s="777" t="s">
        <v>630</v>
      </c>
      <c r="C7" s="778" t="s">
        <v>631</v>
      </c>
      <c r="D7" s="349" t="s">
        <v>632</v>
      </c>
      <c r="E7" s="350">
        <v>500000000</v>
      </c>
      <c r="F7" s="349" t="s">
        <v>0</v>
      </c>
      <c r="G7" s="349" t="s">
        <v>19</v>
      </c>
      <c r="H7" s="351" t="s">
        <v>512</v>
      </c>
      <c r="I7" s="351" t="s">
        <v>512</v>
      </c>
      <c r="J7" s="349" t="s">
        <v>212</v>
      </c>
      <c r="K7" s="349" t="s">
        <v>513</v>
      </c>
      <c r="L7" s="349" t="s">
        <v>513</v>
      </c>
      <c r="M7" s="352" t="s">
        <v>531</v>
      </c>
      <c r="N7" s="352" t="s">
        <v>0</v>
      </c>
      <c r="O7" s="353" t="s">
        <v>633</v>
      </c>
      <c r="P7" s="353" t="s">
        <v>634</v>
      </c>
      <c r="Q7" s="531" t="s">
        <v>19</v>
      </c>
      <c r="R7" s="353" t="s">
        <v>1005</v>
      </c>
      <c r="S7" s="353"/>
    </row>
    <row r="8" spans="1:19" ht="15" customHeight="1" x14ac:dyDescent="0.3">
      <c r="B8" s="769"/>
      <c r="C8" s="779"/>
      <c r="D8" s="354"/>
      <c r="E8" s="355">
        <v>200000000</v>
      </c>
      <c r="F8" s="354" t="s">
        <v>0</v>
      </c>
      <c r="G8" s="354" t="s">
        <v>19</v>
      </c>
      <c r="H8" s="356" t="s">
        <v>521</v>
      </c>
      <c r="I8" s="356" t="s">
        <v>513</v>
      </c>
      <c r="J8" s="354" t="s">
        <v>212</v>
      </c>
      <c r="K8" s="354" t="s">
        <v>499</v>
      </c>
      <c r="L8" s="354" t="s">
        <v>499</v>
      </c>
      <c r="M8" s="357" t="s">
        <v>531</v>
      </c>
      <c r="N8" s="357" t="s">
        <v>19</v>
      </c>
      <c r="O8" s="357" t="s">
        <v>635</v>
      </c>
      <c r="P8" s="357"/>
      <c r="Q8" s="532" t="s">
        <v>19</v>
      </c>
      <c r="R8" s="758" t="s">
        <v>1006</v>
      </c>
      <c r="S8" s="357"/>
    </row>
    <row r="9" spans="1:19" x14ac:dyDescent="0.3">
      <c r="B9" s="769"/>
      <c r="C9" s="779"/>
      <c r="D9" s="354"/>
      <c r="E9" s="355">
        <v>200000000</v>
      </c>
      <c r="F9" s="354" t="s">
        <v>0</v>
      </c>
      <c r="G9" s="354" t="s">
        <v>19</v>
      </c>
      <c r="H9" s="356" t="s">
        <v>513</v>
      </c>
      <c r="I9" s="356" t="s">
        <v>499</v>
      </c>
      <c r="J9" s="354" t="s">
        <v>212</v>
      </c>
      <c r="K9" s="354" t="s">
        <v>495</v>
      </c>
      <c r="L9" s="354" t="s">
        <v>495</v>
      </c>
      <c r="M9" s="357" t="s">
        <v>531</v>
      </c>
      <c r="N9" s="357"/>
      <c r="O9" s="357"/>
      <c r="P9" s="357"/>
      <c r="Q9" s="532" t="s">
        <v>19</v>
      </c>
      <c r="R9" s="759"/>
      <c r="S9" s="357"/>
    </row>
    <row r="10" spans="1:19" ht="15" customHeight="1" x14ac:dyDescent="0.3">
      <c r="B10" s="769"/>
      <c r="C10" s="779"/>
      <c r="D10" s="354"/>
      <c r="E10" s="355">
        <v>200000000</v>
      </c>
      <c r="F10" s="354" t="s">
        <v>0</v>
      </c>
      <c r="G10" s="354" t="s">
        <v>19</v>
      </c>
      <c r="H10" s="356" t="s">
        <v>499</v>
      </c>
      <c r="I10" s="356" t="s">
        <v>636</v>
      </c>
      <c r="J10" s="354" t="s">
        <v>212</v>
      </c>
      <c r="K10" s="354" t="s">
        <v>491</v>
      </c>
      <c r="L10" s="354" t="s">
        <v>491</v>
      </c>
      <c r="M10" s="357" t="s">
        <v>531</v>
      </c>
      <c r="N10" s="357"/>
      <c r="O10" s="357"/>
      <c r="P10" s="357"/>
      <c r="Q10" s="532"/>
      <c r="R10" s="760"/>
      <c r="S10" s="357"/>
    </row>
    <row r="11" spans="1:19" x14ac:dyDescent="0.3">
      <c r="B11" s="769"/>
      <c r="C11" s="779"/>
      <c r="D11" s="354"/>
      <c r="E11" s="355">
        <v>150000000</v>
      </c>
      <c r="F11" s="354" t="s">
        <v>0</v>
      </c>
      <c r="G11" s="354" t="s">
        <v>19</v>
      </c>
      <c r="H11" s="356" t="s">
        <v>636</v>
      </c>
      <c r="I11" s="356" t="s">
        <v>637</v>
      </c>
      <c r="J11" s="354" t="s">
        <v>212</v>
      </c>
      <c r="K11" s="354" t="s">
        <v>514</v>
      </c>
      <c r="L11" s="354" t="s">
        <v>514</v>
      </c>
      <c r="M11" s="357" t="s">
        <v>531</v>
      </c>
      <c r="N11" s="357"/>
      <c r="O11" s="357"/>
      <c r="P11" s="357"/>
      <c r="Q11" s="532"/>
      <c r="R11" s="357"/>
      <c r="S11" s="357"/>
    </row>
    <row r="12" spans="1:19" x14ac:dyDescent="0.3">
      <c r="B12" s="769"/>
      <c r="C12" s="779"/>
      <c r="D12" s="354"/>
      <c r="E12" s="355">
        <v>194200000</v>
      </c>
      <c r="F12" s="354" t="s">
        <v>0</v>
      </c>
      <c r="G12" s="354" t="s">
        <v>19</v>
      </c>
      <c r="H12" s="356" t="s">
        <v>637</v>
      </c>
      <c r="I12" s="356" t="s">
        <v>638</v>
      </c>
      <c r="J12" s="354" t="s">
        <v>212</v>
      </c>
      <c r="K12" s="354" t="s">
        <v>639</v>
      </c>
      <c r="L12" s="354" t="s">
        <v>639</v>
      </c>
      <c r="M12" s="357" t="s">
        <v>531</v>
      </c>
      <c r="N12" s="357"/>
      <c r="O12" s="357"/>
      <c r="P12" s="357"/>
      <c r="Q12" s="532"/>
      <c r="R12" s="357"/>
      <c r="S12" s="357"/>
    </row>
    <row r="13" spans="1:19" x14ac:dyDescent="0.3">
      <c r="B13" s="769"/>
      <c r="C13" s="779"/>
      <c r="D13" s="354"/>
      <c r="E13" s="355">
        <v>150000000</v>
      </c>
      <c r="F13" s="354" t="s">
        <v>0</v>
      </c>
      <c r="G13" s="354" t="s">
        <v>19</v>
      </c>
      <c r="H13" s="356" t="s">
        <v>638</v>
      </c>
      <c r="I13" s="356" t="s">
        <v>639</v>
      </c>
      <c r="J13" s="354" t="s">
        <v>212</v>
      </c>
      <c r="K13" s="354" t="s">
        <v>522</v>
      </c>
      <c r="L13" s="354" t="s">
        <v>522</v>
      </c>
      <c r="M13" s="357" t="s">
        <v>531</v>
      </c>
      <c r="N13" s="357"/>
      <c r="O13" s="357"/>
      <c r="P13" s="357"/>
      <c r="Q13" s="532"/>
      <c r="R13" s="357"/>
      <c r="S13" s="357"/>
    </row>
    <row r="14" spans="1:19" x14ac:dyDescent="0.3">
      <c r="B14" s="769"/>
      <c r="C14" s="779"/>
      <c r="D14" s="354"/>
      <c r="E14" s="355">
        <v>200000000</v>
      </c>
      <c r="F14" s="354" t="s">
        <v>0</v>
      </c>
      <c r="G14" s="354" t="s">
        <v>19</v>
      </c>
      <c r="H14" s="356" t="s">
        <v>639</v>
      </c>
      <c r="I14" s="356" t="s">
        <v>522</v>
      </c>
      <c r="J14" s="354" t="s">
        <v>212</v>
      </c>
      <c r="K14" s="354" t="s">
        <v>529</v>
      </c>
      <c r="L14" s="354" t="s">
        <v>529</v>
      </c>
      <c r="M14" s="357" t="s">
        <v>531</v>
      </c>
      <c r="N14" s="357"/>
      <c r="O14" s="357"/>
      <c r="P14" s="357"/>
      <c r="Q14" s="532"/>
      <c r="R14" s="357"/>
      <c r="S14" s="357"/>
    </row>
    <row r="15" spans="1:19" ht="83.25" customHeight="1" x14ac:dyDescent="0.3">
      <c r="B15" s="769" t="s">
        <v>630</v>
      </c>
      <c r="C15" s="770" t="s">
        <v>640</v>
      </c>
      <c r="D15" s="354" t="s">
        <v>632</v>
      </c>
      <c r="E15" s="355">
        <v>60000000</v>
      </c>
      <c r="F15" s="354" t="s">
        <v>0</v>
      </c>
      <c r="G15" s="354" t="s">
        <v>19</v>
      </c>
      <c r="H15" s="358" t="s">
        <v>521</v>
      </c>
      <c r="I15" s="358" t="s">
        <v>641</v>
      </c>
      <c r="J15" s="354" t="s">
        <v>212</v>
      </c>
      <c r="K15" s="354" t="s">
        <v>495</v>
      </c>
      <c r="L15" s="354" t="s">
        <v>495</v>
      </c>
      <c r="M15" s="357" t="s">
        <v>522</v>
      </c>
      <c r="N15" s="357" t="s">
        <v>0</v>
      </c>
      <c r="O15" s="359" t="s">
        <v>642</v>
      </c>
      <c r="P15" s="357"/>
      <c r="Q15" s="532" t="s">
        <v>212</v>
      </c>
      <c r="R15" s="359" t="s">
        <v>642</v>
      </c>
      <c r="S15" s="357"/>
    </row>
    <row r="16" spans="1:19" ht="39" customHeight="1" x14ac:dyDescent="0.3">
      <c r="B16" s="769"/>
      <c r="C16" s="770"/>
      <c r="D16" s="354"/>
      <c r="E16" s="355">
        <v>30000000</v>
      </c>
      <c r="F16" s="354" t="s">
        <v>0</v>
      </c>
      <c r="G16" s="354" t="s">
        <v>19</v>
      </c>
      <c r="H16" s="358" t="s">
        <v>637</v>
      </c>
      <c r="I16" s="358" t="s">
        <v>638</v>
      </c>
      <c r="J16" s="354" t="s">
        <v>212</v>
      </c>
      <c r="K16" s="354" t="s">
        <v>639</v>
      </c>
      <c r="L16" s="354" t="s">
        <v>639</v>
      </c>
      <c r="M16" s="357" t="s">
        <v>531</v>
      </c>
      <c r="N16" s="357"/>
      <c r="O16" s="357"/>
      <c r="P16" s="357"/>
      <c r="Q16" s="532" t="s">
        <v>19</v>
      </c>
      <c r="R16" s="359" t="s">
        <v>1007</v>
      </c>
      <c r="S16" s="357"/>
    </row>
    <row r="17" spans="2:19" x14ac:dyDescent="0.3">
      <c r="B17" s="769"/>
      <c r="C17" s="770"/>
      <c r="D17" s="354"/>
      <c r="E17" s="355">
        <v>32000000</v>
      </c>
      <c r="F17" s="354" t="s">
        <v>0</v>
      </c>
      <c r="G17" s="354" t="s">
        <v>19</v>
      </c>
      <c r="H17" s="358" t="s">
        <v>639</v>
      </c>
      <c r="I17" s="358" t="s">
        <v>522</v>
      </c>
      <c r="J17" s="354" t="s">
        <v>212</v>
      </c>
      <c r="K17" s="354" t="s">
        <v>529</v>
      </c>
      <c r="L17" s="354" t="s">
        <v>529</v>
      </c>
      <c r="M17" s="357" t="s">
        <v>531</v>
      </c>
      <c r="N17" s="357"/>
      <c r="O17" s="357"/>
      <c r="P17" s="357"/>
      <c r="Q17" s="532"/>
      <c r="R17" s="357"/>
      <c r="S17" s="357"/>
    </row>
    <row r="18" spans="2:19" ht="195" customHeight="1" x14ac:dyDescent="0.3">
      <c r="B18" s="769" t="s">
        <v>630</v>
      </c>
      <c r="C18" s="770" t="s">
        <v>643</v>
      </c>
      <c r="D18" s="354" t="s">
        <v>632</v>
      </c>
      <c r="E18" s="355">
        <v>2000000000</v>
      </c>
      <c r="F18" s="354" t="s">
        <v>0</v>
      </c>
      <c r="G18" s="354" t="s">
        <v>19</v>
      </c>
      <c r="H18" s="358" t="s">
        <v>644</v>
      </c>
      <c r="I18" s="358" t="s">
        <v>512</v>
      </c>
      <c r="J18" s="354" t="s">
        <v>212</v>
      </c>
      <c r="K18" s="354" t="s">
        <v>512</v>
      </c>
      <c r="L18" s="358" t="s">
        <v>512</v>
      </c>
      <c r="M18" s="357" t="s">
        <v>531</v>
      </c>
      <c r="N18" s="357" t="s">
        <v>19</v>
      </c>
      <c r="O18" s="758" t="s">
        <v>645</v>
      </c>
      <c r="P18" s="357"/>
      <c r="Q18" s="532" t="s">
        <v>19</v>
      </c>
      <c r="R18" s="758" t="s">
        <v>1008</v>
      </c>
      <c r="S18" s="357"/>
    </row>
    <row r="19" spans="2:19" ht="45" customHeight="1" x14ac:dyDescent="0.3">
      <c r="B19" s="769"/>
      <c r="C19" s="770"/>
      <c r="D19" s="354"/>
      <c r="E19" s="355">
        <v>800000000</v>
      </c>
      <c r="F19" s="354" t="s">
        <v>0</v>
      </c>
      <c r="G19" s="354" t="s">
        <v>19</v>
      </c>
      <c r="H19" s="358" t="s">
        <v>521</v>
      </c>
      <c r="I19" s="358" t="s">
        <v>521</v>
      </c>
      <c r="J19" s="354" t="s">
        <v>212</v>
      </c>
      <c r="K19" s="354" t="s">
        <v>513</v>
      </c>
      <c r="L19" s="358" t="s">
        <v>513</v>
      </c>
      <c r="M19" s="357" t="s">
        <v>531</v>
      </c>
      <c r="N19" s="357" t="s">
        <v>19</v>
      </c>
      <c r="O19" s="761"/>
      <c r="P19" s="357"/>
      <c r="Q19" s="532" t="s">
        <v>19</v>
      </c>
      <c r="R19" s="761"/>
      <c r="S19" s="357"/>
    </row>
    <row r="20" spans="2:19" ht="15" customHeight="1" x14ac:dyDescent="0.3">
      <c r="B20" s="769"/>
      <c r="C20" s="770"/>
      <c r="D20" s="354"/>
      <c r="E20" s="355">
        <v>676800000</v>
      </c>
      <c r="F20" s="354" t="s">
        <v>0</v>
      </c>
      <c r="G20" s="354" t="s">
        <v>19</v>
      </c>
      <c r="H20" s="358" t="s">
        <v>639</v>
      </c>
      <c r="I20" s="358" t="s">
        <v>639</v>
      </c>
      <c r="J20" s="354" t="s">
        <v>212</v>
      </c>
      <c r="K20" s="354" t="s">
        <v>522</v>
      </c>
      <c r="L20" s="358" t="s">
        <v>522</v>
      </c>
      <c r="M20" s="357" t="s">
        <v>531</v>
      </c>
      <c r="N20" s="357"/>
      <c r="O20" s="357"/>
      <c r="P20" s="357"/>
      <c r="Q20" s="532"/>
      <c r="R20" s="357"/>
      <c r="S20" s="357"/>
    </row>
    <row r="21" spans="2:19" ht="60" customHeight="1" x14ac:dyDescent="0.3">
      <c r="B21" s="769" t="s">
        <v>630</v>
      </c>
      <c r="C21" s="770" t="s">
        <v>646</v>
      </c>
      <c r="D21" s="354" t="s">
        <v>632</v>
      </c>
      <c r="E21" s="355">
        <v>40000000</v>
      </c>
      <c r="F21" s="354" t="s">
        <v>0</v>
      </c>
      <c r="G21" s="354" t="s">
        <v>19</v>
      </c>
      <c r="H21" s="358" t="s">
        <v>513</v>
      </c>
      <c r="I21" s="358" t="s">
        <v>499</v>
      </c>
      <c r="J21" s="354" t="s">
        <v>212</v>
      </c>
      <c r="K21" s="354" t="s">
        <v>495</v>
      </c>
      <c r="L21" s="354" t="s">
        <v>495</v>
      </c>
      <c r="M21" s="357" t="s">
        <v>529</v>
      </c>
      <c r="N21" s="357"/>
      <c r="O21" s="357"/>
      <c r="P21" s="357"/>
      <c r="Q21" s="762" t="s">
        <v>19</v>
      </c>
      <c r="R21" s="758" t="s">
        <v>1009</v>
      </c>
      <c r="S21" s="764"/>
    </row>
    <row r="22" spans="2:19" x14ac:dyDescent="0.3">
      <c r="B22" s="769"/>
      <c r="C22" s="770"/>
      <c r="D22" s="354"/>
      <c r="E22" s="355">
        <v>40000000</v>
      </c>
      <c r="F22" s="354" t="s">
        <v>0</v>
      </c>
      <c r="G22" s="354" t="s">
        <v>19</v>
      </c>
      <c r="H22" s="358" t="s">
        <v>637</v>
      </c>
      <c r="I22" s="358" t="s">
        <v>638</v>
      </c>
      <c r="J22" s="354" t="s">
        <v>212</v>
      </c>
      <c r="K22" s="354" t="s">
        <v>639</v>
      </c>
      <c r="L22" s="354" t="s">
        <v>639</v>
      </c>
      <c r="M22" s="357" t="s">
        <v>529</v>
      </c>
      <c r="N22" s="357"/>
      <c r="O22" s="357"/>
      <c r="P22" s="357"/>
      <c r="Q22" s="763"/>
      <c r="R22" s="761"/>
      <c r="S22" s="760"/>
    </row>
    <row r="23" spans="2:19" ht="15" customHeight="1" x14ac:dyDescent="0.3">
      <c r="B23" s="769"/>
      <c r="C23" s="770"/>
      <c r="D23" s="354"/>
      <c r="E23" s="355">
        <v>46000000</v>
      </c>
      <c r="F23" s="354" t="s">
        <v>0</v>
      </c>
      <c r="G23" s="354" t="s">
        <v>19</v>
      </c>
      <c r="H23" s="358" t="s">
        <v>638</v>
      </c>
      <c r="I23" s="358" t="s">
        <v>639</v>
      </c>
      <c r="J23" s="354" t="s">
        <v>212</v>
      </c>
      <c r="K23" s="354" t="s">
        <v>522</v>
      </c>
      <c r="L23" s="354" t="s">
        <v>522</v>
      </c>
      <c r="M23" s="357" t="s">
        <v>531</v>
      </c>
      <c r="N23" s="357"/>
      <c r="O23" s="357"/>
      <c r="P23" s="357"/>
      <c r="Q23" s="532"/>
      <c r="R23" s="357"/>
      <c r="S23" s="357"/>
    </row>
    <row r="24" spans="2:19" ht="28.8" x14ac:dyDescent="0.3">
      <c r="B24" s="360" t="s">
        <v>630</v>
      </c>
      <c r="C24" s="361" t="s">
        <v>647</v>
      </c>
      <c r="D24" s="354" t="s">
        <v>632</v>
      </c>
      <c r="E24" s="355">
        <v>2120000</v>
      </c>
      <c r="F24" s="354" t="s">
        <v>0</v>
      </c>
      <c r="G24" s="354" t="s">
        <v>19</v>
      </c>
      <c r="H24" s="358" t="s">
        <v>521</v>
      </c>
      <c r="I24" s="358" t="s">
        <v>648</v>
      </c>
      <c r="J24" s="354" t="s">
        <v>212</v>
      </c>
      <c r="K24" s="354" t="s">
        <v>499</v>
      </c>
      <c r="L24" s="358" t="s">
        <v>495</v>
      </c>
      <c r="M24" s="357" t="s">
        <v>514</v>
      </c>
      <c r="N24" s="357" t="s">
        <v>19</v>
      </c>
      <c r="O24" s="357" t="s">
        <v>649</v>
      </c>
      <c r="P24" s="357"/>
      <c r="Q24" s="532" t="s">
        <v>0</v>
      </c>
      <c r="R24" s="357" t="s">
        <v>649</v>
      </c>
      <c r="S24" s="357"/>
    </row>
    <row r="25" spans="2:19" ht="28.8" x14ac:dyDescent="0.3">
      <c r="B25" s="360" t="s">
        <v>630</v>
      </c>
      <c r="C25" s="361" t="s">
        <v>650</v>
      </c>
      <c r="D25" s="354" t="s">
        <v>632</v>
      </c>
      <c r="E25" s="355">
        <v>25234616</v>
      </c>
      <c r="F25" s="354" t="s">
        <v>0</v>
      </c>
      <c r="G25" s="354" t="s">
        <v>19</v>
      </c>
      <c r="H25" s="358" t="s">
        <v>499</v>
      </c>
      <c r="I25" s="358" t="s">
        <v>636</v>
      </c>
      <c r="J25" s="354" t="s">
        <v>212</v>
      </c>
      <c r="K25" s="354" t="s">
        <v>491</v>
      </c>
      <c r="L25" s="358" t="s">
        <v>491</v>
      </c>
      <c r="M25" s="357" t="s">
        <v>639</v>
      </c>
      <c r="N25" s="357"/>
      <c r="O25" s="357"/>
      <c r="P25" s="357"/>
      <c r="Q25" s="532"/>
      <c r="R25" s="357"/>
      <c r="S25" s="357"/>
    </row>
    <row r="26" spans="2:19" ht="43.2" x14ac:dyDescent="0.3">
      <c r="B26" s="360" t="s">
        <v>630</v>
      </c>
      <c r="C26" s="361" t="s">
        <v>651</v>
      </c>
      <c r="D26" s="354" t="s">
        <v>632</v>
      </c>
      <c r="E26" s="355">
        <v>92151652</v>
      </c>
      <c r="F26" s="354" t="s">
        <v>0</v>
      </c>
      <c r="G26" s="354" t="s">
        <v>19</v>
      </c>
      <c r="H26" s="358" t="s">
        <v>513</v>
      </c>
      <c r="I26" s="358" t="s">
        <v>499</v>
      </c>
      <c r="J26" s="354" t="s">
        <v>212</v>
      </c>
      <c r="K26" s="354" t="s">
        <v>495</v>
      </c>
      <c r="L26" s="358" t="s">
        <v>491</v>
      </c>
      <c r="M26" s="357" t="s">
        <v>529</v>
      </c>
      <c r="N26" s="357"/>
      <c r="O26" s="357"/>
      <c r="P26" s="357"/>
      <c r="Q26" s="532" t="s">
        <v>0</v>
      </c>
      <c r="R26" s="357"/>
      <c r="S26" s="357"/>
    </row>
    <row r="27" spans="2:19" ht="28.8" x14ac:dyDescent="0.3">
      <c r="B27" s="360" t="s">
        <v>630</v>
      </c>
      <c r="C27" s="361" t="s">
        <v>652</v>
      </c>
      <c r="D27" s="354" t="s">
        <v>632</v>
      </c>
      <c r="E27" s="355">
        <v>13908000</v>
      </c>
      <c r="F27" s="354" t="s">
        <v>0</v>
      </c>
      <c r="G27" s="354" t="s">
        <v>19</v>
      </c>
      <c r="H27" s="358" t="s">
        <v>513</v>
      </c>
      <c r="I27" s="358" t="s">
        <v>499</v>
      </c>
      <c r="J27" s="354" t="s">
        <v>212</v>
      </c>
      <c r="K27" s="354" t="s">
        <v>495</v>
      </c>
      <c r="L27" s="358" t="s">
        <v>491</v>
      </c>
      <c r="M27" s="357" t="s">
        <v>639</v>
      </c>
      <c r="N27" s="357"/>
      <c r="O27" s="357"/>
      <c r="P27" s="357"/>
      <c r="Q27" s="532" t="s">
        <v>0</v>
      </c>
      <c r="R27" s="357"/>
      <c r="S27" s="357"/>
    </row>
    <row r="28" spans="2:19" ht="28.8" x14ac:dyDescent="0.3">
      <c r="B28" s="360" t="s">
        <v>630</v>
      </c>
      <c r="C28" s="361" t="s">
        <v>653</v>
      </c>
      <c r="D28" s="354" t="s">
        <v>632</v>
      </c>
      <c r="E28" s="355">
        <v>20000000</v>
      </c>
      <c r="F28" s="354" t="s">
        <v>0</v>
      </c>
      <c r="G28" s="354" t="s">
        <v>19</v>
      </c>
      <c r="H28" s="358" t="s">
        <v>521</v>
      </c>
      <c r="I28" s="358" t="s">
        <v>513</v>
      </c>
      <c r="J28" s="354" t="s">
        <v>212</v>
      </c>
      <c r="K28" s="354" t="s">
        <v>499</v>
      </c>
      <c r="L28" s="358" t="s">
        <v>495</v>
      </c>
      <c r="M28" s="357" t="s">
        <v>514</v>
      </c>
      <c r="N28" s="357" t="s">
        <v>19</v>
      </c>
      <c r="O28" s="357" t="s">
        <v>649</v>
      </c>
      <c r="P28" s="357"/>
      <c r="Q28" s="532" t="s">
        <v>0</v>
      </c>
      <c r="R28" s="357" t="s">
        <v>649</v>
      </c>
      <c r="S28" s="357"/>
    </row>
    <row r="29" spans="2:19" ht="43.2" x14ac:dyDescent="0.3">
      <c r="B29" s="360" t="s">
        <v>630</v>
      </c>
      <c r="C29" s="362" t="s">
        <v>654</v>
      </c>
      <c r="D29" s="354" t="s">
        <v>632</v>
      </c>
      <c r="E29" s="355">
        <v>1327968</v>
      </c>
      <c r="F29" s="354" t="s">
        <v>0</v>
      </c>
      <c r="G29" s="354" t="s">
        <v>19</v>
      </c>
      <c r="H29" s="358" t="s">
        <v>637</v>
      </c>
      <c r="I29" s="358" t="s">
        <v>638</v>
      </c>
      <c r="J29" s="354" t="s">
        <v>212</v>
      </c>
      <c r="K29" s="354" t="s">
        <v>639</v>
      </c>
      <c r="L29" s="358" t="s">
        <v>522</v>
      </c>
      <c r="M29" s="357" t="s">
        <v>529</v>
      </c>
      <c r="N29" s="357"/>
      <c r="O29" s="357"/>
      <c r="P29" s="357"/>
      <c r="Q29" s="532"/>
      <c r="R29" s="357"/>
      <c r="S29" s="357"/>
    </row>
    <row r="30" spans="2:19" customFormat="1" ht="0.75" customHeight="1" x14ac:dyDescent="0.3">
      <c r="B30" s="360" t="s">
        <v>630</v>
      </c>
      <c r="C30" s="362" t="s">
        <v>655</v>
      </c>
      <c r="D30" s="354" t="s">
        <v>632</v>
      </c>
      <c r="E30" s="355">
        <v>200000000</v>
      </c>
      <c r="F30" s="354" t="s">
        <v>0</v>
      </c>
      <c r="G30" s="354" t="s">
        <v>19</v>
      </c>
      <c r="H30" s="358" t="s">
        <v>656</v>
      </c>
      <c r="I30" s="358" t="s">
        <v>636</v>
      </c>
      <c r="J30" s="354" t="s">
        <v>212</v>
      </c>
      <c r="K30" s="354" t="s">
        <v>522</v>
      </c>
      <c r="L30" s="358" t="s">
        <v>529</v>
      </c>
      <c r="M30" s="357" t="s">
        <v>531</v>
      </c>
      <c r="N30" s="357"/>
      <c r="O30" s="357"/>
      <c r="P30" s="357"/>
      <c r="Q30" s="532" t="s">
        <v>19</v>
      </c>
      <c r="R30" s="359" t="s">
        <v>1010</v>
      </c>
      <c r="S30" s="357"/>
    </row>
    <row r="31" spans="2:19" customFormat="1" ht="43.2" x14ac:dyDescent="0.3">
      <c r="B31" s="360" t="s">
        <v>630</v>
      </c>
      <c r="C31" s="362" t="s">
        <v>657</v>
      </c>
      <c r="D31" s="354" t="s">
        <v>632</v>
      </c>
      <c r="E31" s="355">
        <v>70000000</v>
      </c>
      <c r="F31" s="354" t="s">
        <v>0</v>
      </c>
      <c r="G31" s="354" t="s">
        <v>19</v>
      </c>
      <c r="H31" s="358" t="s">
        <v>499</v>
      </c>
      <c r="I31" s="358" t="s">
        <v>636</v>
      </c>
      <c r="J31" s="354" t="s">
        <v>212</v>
      </c>
      <c r="K31" s="354" t="s">
        <v>514</v>
      </c>
      <c r="L31" s="358" t="s">
        <v>639</v>
      </c>
      <c r="M31" s="357" t="s">
        <v>529</v>
      </c>
      <c r="N31" s="357"/>
      <c r="O31" s="357"/>
      <c r="P31" s="357"/>
      <c r="Q31" s="532"/>
      <c r="R31" s="357"/>
      <c r="S31" s="357"/>
    </row>
    <row r="32" spans="2:19" customFormat="1" x14ac:dyDescent="0.3">
      <c r="B32" s="769" t="s">
        <v>630</v>
      </c>
      <c r="C32" s="770" t="s">
        <v>658</v>
      </c>
      <c r="D32" s="354" t="s">
        <v>632</v>
      </c>
      <c r="E32" s="355">
        <v>50000000</v>
      </c>
      <c r="F32" s="354" t="s">
        <v>0</v>
      </c>
      <c r="G32" s="354" t="s">
        <v>19</v>
      </c>
      <c r="H32" s="358" t="s">
        <v>499</v>
      </c>
      <c r="I32" s="358" t="s">
        <v>636</v>
      </c>
      <c r="J32" s="354" t="s">
        <v>212</v>
      </c>
      <c r="K32" s="354" t="s">
        <v>514</v>
      </c>
      <c r="L32" s="358" t="s">
        <v>514</v>
      </c>
      <c r="M32" s="357" t="s">
        <v>531</v>
      </c>
      <c r="N32" s="357"/>
      <c r="O32" s="357"/>
      <c r="P32" s="357"/>
      <c r="Q32" s="532"/>
      <c r="R32" s="357"/>
      <c r="S32" s="357"/>
    </row>
    <row r="33" spans="2:19" customFormat="1" x14ac:dyDescent="0.3">
      <c r="B33" s="769"/>
      <c r="C33" s="770"/>
      <c r="D33" s="354"/>
      <c r="E33" s="355">
        <v>50000000</v>
      </c>
      <c r="F33" s="354" t="s">
        <v>0</v>
      </c>
      <c r="G33" s="354" t="s">
        <v>19</v>
      </c>
      <c r="H33" s="358" t="s">
        <v>639</v>
      </c>
      <c r="I33" s="358" t="s">
        <v>522</v>
      </c>
      <c r="J33" s="354" t="s">
        <v>212</v>
      </c>
      <c r="K33" s="354" t="s">
        <v>529</v>
      </c>
      <c r="L33" s="358" t="s">
        <v>529</v>
      </c>
      <c r="M33" s="357" t="s">
        <v>531</v>
      </c>
      <c r="N33" s="357"/>
      <c r="O33" s="357"/>
      <c r="P33" s="357"/>
      <c r="Q33" s="532"/>
      <c r="R33" s="357"/>
      <c r="S33" s="357"/>
    </row>
    <row r="34" spans="2:19" customFormat="1" ht="30" customHeight="1" x14ac:dyDescent="0.3">
      <c r="B34" s="771" t="s">
        <v>630</v>
      </c>
      <c r="C34" s="770" t="s">
        <v>659</v>
      </c>
      <c r="D34" s="354" t="s">
        <v>632</v>
      </c>
      <c r="E34" s="355">
        <v>80000000</v>
      </c>
      <c r="F34" s="354" t="s">
        <v>0</v>
      </c>
      <c r="G34" s="354" t="s">
        <v>19</v>
      </c>
      <c r="H34" s="358" t="s">
        <v>212</v>
      </c>
      <c r="I34" s="358" t="s">
        <v>212</v>
      </c>
      <c r="J34" s="354" t="s">
        <v>212</v>
      </c>
      <c r="K34" s="354" t="s">
        <v>513</v>
      </c>
      <c r="L34" s="354" t="s">
        <v>513</v>
      </c>
      <c r="M34" s="357" t="s">
        <v>531</v>
      </c>
      <c r="N34" s="758" t="s">
        <v>19</v>
      </c>
      <c r="O34" s="758" t="s">
        <v>660</v>
      </c>
      <c r="P34" s="357"/>
      <c r="Q34" s="765" t="s">
        <v>19</v>
      </c>
      <c r="R34" s="758" t="s">
        <v>1011</v>
      </c>
      <c r="S34" s="764"/>
    </row>
    <row r="35" spans="2:19" customFormat="1" x14ac:dyDescent="0.3">
      <c r="B35" s="772"/>
      <c r="C35" s="770"/>
      <c r="D35" s="354"/>
      <c r="E35" s="355">
        <v>80000000</v>
      </c>
      <c r="F35" s="354" t="s">
        <v>0</v>
      </c>
      <c r="G35" s="354" t="s">
        <v>19</v>
      </c>
      <c r="H35" s="358" t="s">
        <v>212</v>
      </c>
      <c r="I35" s="358" t="s">
        <v>212</v>
      </c>
      <c r="J35" s="354" t="s">
        <v>212</v>
      </c>
      <c r="K35" s="354" t="s">
        <v>499</v>
      </c>
      <c r="L35" s="354" t="s">
        <v>499</v>
      </c>
      <c r="M35" s="357" t="s">
        <v>531</v>
      </c>
      <c r="N35" s="768"/>
      <c r="O35" s="768"/>
      <c r="P35" s="357"/>
      <c r="Q35" s="766"/>
      <c r="R35" s="768"/>
      <c r="S35" s="759"/>
    </row>
    <row r="36" spans="2:19" customFormat="1" ht="15" customHeight="1" x14ac:dyDescent="0.3">
      <c r="B36" s="772"/>
      <c r="C36" s="770"/>
      <c r="D36" s="354"/>
      <c r="E36" s="355">
        <v>100000000</v>
      </c>
      <c r="F36" s="354" t="s">
        <v>0</v>
      </c>
      <c r="G36" s="354" t="s">
        <v>19</v>
      </c>
      <c r="H36" s="358" t="s">
        <v>212</v>
      </c>
      <c r="I36" s="358" t="s">
        <v>212</v>
      </c>
      <c r="J36" s="354" t="s">
        <v>212</v>
      </c>
      <c r="K36" s="354" t="s">
        <v>495</v>
      </c>
      <c r="L36" s="354" t="s">
        <v>495</v>
      </c>
      <c r="M36" s="357" t="s">
        <v>531</v>
      </c>
      <c r="N36" s="768"/>
      <c r="O36" s="768"/>
      <c r="P36" s="357"/>
      <c r="Q36" s="766"/>
      <c r="R36" s="768"/>
      <c r="S36" s="759"/>
    </row>
    <row r="37" spans="2:19" customFormat="1" x14ac:dyDescent="0.3">
      <c r="B37" s="772"/>
      <c r="C37" s="770"/>
      <c r="D37" s="354"/>
      <c r="E37" s="355">
        <v>100000000</v>
      </c>
      <c r="F37" s="354" t="s">
        <v>0</v>
      </c>
      <c r="G37" s="354" t="s">
        <v>19</v>
      </c>
      <c r="H37" s="358" t="s">
        <v>212</v>
      </c>
      <c r="I37" s="358" t="s">
        <v>212</v>
      </c>
      <c r="J37" s="354" t="s">
        <v>212</v>
      </c>
      <c r="K37" s="354" t="s">
        <v>491</v>
      </c>
      <c r="L37" s="354" t="s">
        <v>491</v>
      </c>
      <c r="M37" s="357" t="s">
        <v>531</v>
      </c>
      <c r="N37" s="761"/>
      <c r="O37" s="761"/>
      <c r="P37" s="357"/>
      <c r="Q37" s="766"/>
      <c r="R37" s="768"/>
      <c r="S37" s="759"/>
    </row>
    <row r="38" spans="2:19" customFormat="1" x14ac:dyDescent="0.3">
      <c r="B38" s="772"/>
      <c r="C38" s="770"/>
      <c r="D38" s="354"/>
      <c r="E38" s="355">
        <v>120000000</v>
      </c>
      <c r="F38" s="354" t="s">
        <v>0</v>
      </c>
      <c r="G38" s="354" t="s">
        <v>19</v>
      </c>
      <c r="H38" s="358" t="s">
        <v>212</v>
      </c>
      <c r="I38" s="358" t="s">
        <v>212</v>
      </c>
      <c r="J38" s="354" t="s">
        <v>212</v>
      </c>
      <c r="K38" s="354" t="s">
        <v>514</v>
      </c>
      <c r="L38" s="354" t="s">
        <v>514</v>
      </c>
      <c r="M38" s="357" t="s">
        <v>531</v>
      </c>
      <c r="N38" s="357"/>
      <c r="O38" s="357"/>
      <c r="P38" s="357"/>
      <c r="Q38" s="766"/>
      <c r="R38" s="768"/>
      <c r="S38" s="759"/>
    </row>
    <row r="39" spans="2:19" customFormat="1" x14ac:dyDescent="0.3">
      <c r="B39" s="772"/>
      <c r="C39" s="770"/>
      <c r="D39" s="354"/>
      <c r="E39" s="355">
        <v>120000000</v>
      </c>
      <c r="F39" s="354" t="s">
        <v>0</v>
      </c>
      <c r="G39" s="354" t="s">
        <v>19</v>
      </c>
      <c r="H39" s="358" t="s">
        <v>212</v>
      </c>
      <c r="I39" s="358" t="s">
        <v>212</v>
      </c>
      <c r="J39" s="354" t="s">
        <v>212</v>
      </c>
      <c r="K39" s="354" t="s">
        <v>639</v>
      </c>
      <c r="L39" s="354" t="s">
        <v>639</v>
      </c>
      <c r="M39" s="357" t="s">
        <v>531</v>
      </c>
      <c r="N39" s="357"/>
      <c r="O39" s="357"/>
      <c r="P39" s="357"/>
      <c r="Q39" s="766"/>
      <c r="R39" s="768"/>
      <c r="S39" s="759"/>
    </row>
    <row r="40" spans="2:19" customFormat="1" x14ac:dyDescent="0.3">
      <c r="B40" s="772"/>
      <c r="C40" s="770"/>
      <c r="D40" s="354"/>
      <c r="E40" s="355">
        <v>219000000</v>
      </c>
      <c r="F40" s="354" t="s">
        <v>0</v>
      </c>
      <c r="G40" s="354" t="s">
        <v>19</v>
      </c>
      <c r="H40" s="358" t="s">
        <v>212</v>
      </c>
      <c r="I40" s="358" t="s">
        <v>212</v>
      </c>
      <c r="J40" s="354" t="s">
        <v>212</v>
      </c>
      <c r="K40" s="354" t="s">
        <v>522</v>
      </c>
      <c r="L40" s="354" t="s">
        <v>522</v>
      </c>
      <c r="M40" s="357" t="s">
        <v>531</v>
      </c>
      <c r="N40" s="357"/>
      <c r="O40" s="357"/>
      <c r="P40" s="357"/>
      <c r="Q40" s="767"/>
      <c r="R40" s="761"/>
      <c r="S40" s="760"/>
    </row>
    <row r="41" spans="2:19" customFormat="1" x14ac:dyDescent="0.3">
      <c r="B41" s="772"/>
      <c r="C41" s="770"/>
      <c r="D41" s="354"/>
      <c r="E41" s="355">
        <v>200000000</v>
      </c>
      <c r="F41" s="354" t="s">
        <v>0</v>
      </c>
      <c r="G41" s="354" t="s">
        <v>19</v>
      </c>
      <c r="H41" s="358" t="s">
        <v>212</v>
      </c>
      <c r="I41" s="358" t="s">
        <v>212</v>
      </c>
      <c r="J41" s="354" t="s">
        <v>212</v>
      </c>
      <c r="K41" s="354" t="s">
        <v>529</v>
      </c>
      <c r="L41" s="354" t="s">
        <v>529</v>
      </c>
      <c r="M41" s="357" t="s">
        <v>531</v>
      </c>
      <c r="N41" s="357"/>
      <c r="O41" s="357"/>
      <c r="P41" s="357"/>
      <c r="Q41" s="357"/>
      <c r="R41" s="357"/>
      <c r="S41" s="357"/>
    </row>
    <row r="42" spans="2:19" customFormat="1" ht="15" thickBot="1" x14ac:dyDescent="0.35">
      <c r="B42" s="773"/>
      <c r="C42" s="774"/>
      <c r="D42" s="223"/>
      <c r="E42" s="363">
        <v>237257764</v>
      </c>
      <c r="F42" s="363" t="s">
        <v>0</v>
      </c>
      <c r="G42" s="223" t="s">
        <v>19</v>
      </c>
      <c r="H42" s="223" t="s">
        <v>212</v>
      </c>
      <c r="I42" s="223" t="s">
        <v>212</v>
      </c>
      <c r="J42" s="223" t="s">
        <v>212</v>
      </c>
      <c r="K42" s="223" t="s">
        <v>531</v>
      </c>
      <c r="L42" s="223" t="s">
        <v>531</v>
      </c>
      <c r="M42" s="364" t="s">
        <v>531</v>
      </c>
      <c r="N42" s="364"/>
      <c r="O42" s="364"/>
      <c r="P42" s="364"/>
      <c r="Q42" s="364"/>
      <c r="R42" s="364"/>
      <c r="S42" s="364"/>
    </row>
    <row r="43" spans="2:19" ht="15" thickBot="1" x14ac:dyDescent="0.35">
      <c r="B43" s="365"/>
      <c r="C43" s="365"/>
      <c r="D43" s="366"/>
      <c r="E43" s="366"/>
      <c r="F43" s="366"/>
      <c r="G43" s="367" t="s">
        <v>367</v>
      </c>
      <c r="H43" s="368">
        <f>SUM(E7:E42)</f>
        <v>7300000000</v>
      </c>
      <c r="I43" s="366"/>
      <c r="J43" s="366"/>
      <c r="K43" s="366"/>
      <c r="L43" s="366"/>
      <c r="M43" s="366"/>
      <c r="Q43" s="533">
        <v>0.67</v>
      </c>
      <c r="R43" s="534"/>
      <c r="S43" s="534"/>
    </row>
    <row r="44" spans="2:19" ht="15.75" customHeight="1" thickBot="1" x14ac:dyDescent="0.35">
      <c r="B44" s="365"/>
      <c r="C44" s="365"/>
      <c r="D44" s="365"/>
      <c r="E44" s="365"/>
      <c r="F44" s="365"/>
      <c r="G44" s="365"/>
      <c r="H44" s="365"/>
      <c r="I44" s="365"/>
      <c r="J44" s="365"/>
      <c r="K44" s="365"/>
      <c r="L44" s="365"/>
      <c r="M44" s="611" t="s">
        <v>115</v>
      </c>
      <c r="N44" s="612"/>
      <c r="O44" s="51">
        <f>O46/N46</f>
        <v>0.75</v>
      </c>
      <c r="P44" s="52"/>
    </row>
    <row r="45" spans="2:19" ht="26.4" x14ac:dyDescent="0.3">
      <c r="B45" s="365"/>
      <c r="C45" s="365"/>
      <c r="D45" s="365"/>
      <c r="E45" s="369"/>
      <c r="F45" s="365"/>
      <c r="G45" s="365"/>
      <c r="H45" s="365"/>
      <c r="I45" s="365"/>
      <c r="J45" s="365"/>
      <c r="K45" s="365"/>
      <c r="L45" s="365"/>
      <c r="N45" s="6" t="s">
        <v>116</v>
      </c>
      <c r="O45" s="6" t="s">
        <v>109</v>
      </c>
      <c r="P45" s="6" t="s">
        <v>110</v>
      </c>
      <c r="Q45" s="6" t="s">
        <v>116</v>
      </c>
      <c r="R45" s="6" t="s">
        <v>109</v>
      </c>
      <c r="S45" s="6" t="s">
        <v>110</v>
      </c>
    </row>
    <row r="46" spans="2:19" x14ac:dyDescent="0.3">
      <c r="B46" s="365"/>
      <c r="C46" s="365"/>
      <c r="D46" s="365"/>
      <c r="E46" s="369"/>
      <c r="F46" s="365"/>
      <c r="G46" s="365"/>
      <c r="H46" s="365"/>
      <c r="I46" s="365"/>
      <c r="J46" s="365"/>
      <c r="K46" s="365"/>
      <c r="L46" s="365"/>
      <c r="N46" s="370">
        <v>8</v>
      </c>
      <c r="O46" s="370">
        <v>6</v>
      </c>
      <c r="P46" s="370">
        <v>2</v>
      </c>
      <c r="Q46" s="370">
        <v>12</v>
      </c>
      <c r="R46" s="370">
        <v>8</v>
      </c>
      <c r="S46" s="370">
        <v>4</v>
      </c>
    </row>
  </sheetData>
  <autoFilter ref="A6:P43"/>
  <dataConsolidate/>
  <mergeCells count="34">
    <mergeCell ref="B18:B20"/>
    <mergeCell ref="C18:C20"/>
    <mergeCell ref="O18:O19"/>
    <mergeCell ref="C2:M2"/>
    <mergeCell ref="B4:B6"/>
    <mergeCell ref="C4:C6"/>
    <mergeCell ref="D4:D6"/>
    <mergeCell ref="E4:E6"/>
    <mergeCell ref="F4:F5"/>
    <mergeCell ref="G4:G5"/>
    <mergeCell ref="H4:M5"/>
    <mergeCell ref="N4:P5"/>
    <mergeCell ref="B7:B14"/>
    <mergeCell ref="C7:C14"/>
    <mergeCell ref="B15:B17"/>
    <mergeCell ref="C15:C17"/>
    <mergeCell ref="B21:B23"/>
    <mergeCell ref="C21:C23"/>
    <mergeCell ref="B32:B33"/>
    <mergeCell ref="C32:C33"/>
    <mergeCell ref="B34:B42"/>
    <mergeCell ref="C34:C42"/>
    <mergeCell ref="Q34:Q40"/>
    <mergeCell ref="R34:R40"/>
    <mergeCell ref="S34:S40"/>
    <mergeCell ref="M44:N44"/>
    <mergeCell ref="N34:N37"/>
    <mergeCell ref="O34:O37"/>
    <mergeCell ref="Q4:S5"/>
    <mergeCell ref="R8:R10"/>
    <mergeCell ref="R18:R19"/>
    <mergeCell ref="Q21:Q22"/>
    <mergeCell ref="R21:R22"/>
    <mergeCell ref="S21:S22"/>
  </mergeCells>
  <dataValidations count="1">
    <dataValidation type="list" allowBlank="1" showInputMessage="1" showErrorMessage="1" sqref="F7:G42 B43:C46 I43:J46">
      <formula1>#REF!</formula1>
    </dataValidation>
  </dataValidations>
  <pageMargins left="0.70866141732283472" right="0.70866141732283472" top="0.74803149606299213" bottom="0.74803149606299213" header="0.31496062992125984" footer="0.31496062992125984"/>
  <pageSetup paperSize="132" scale="41"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W105"/>
  <sheetViews>
    <sheetView workbookViewId="0">
      <selection activeCell="C5" sqref="C5:C14"/>
    </sheetView>
  </sheetViews>
  <sheetFormatPr defaultColWidth="11.5546875" defaultRowHeight="14.4" x14ac:dyDescent="0.3"/>
  <cols>
    <col min="1" max="1" width="15.109375" style="434" customWidth="1"/>
    <col min="2" max="2" width="42.44140625" style="439" customWidth="1"/>
    <col min="3" max="3" width="17.6640625" style="436" customWidth="1"/>
    <col min="4" max="4" width="17.6640625" style="440" customWidth="1"/>
    <col min="5" max="205" width="11.44140625" style="436" customWidth="1"/>
  </cols>
  <sheetData>
    <row r="1" spans="2:205" x14ac:dyDescent="0.3">
      <c r="B1" s="589" t="s">
        <v>1019</v>
      </c>
      <c r="C1" s="589"/>
      <c r="D1" s="435"/>
    </row>
    <row r="2" spans="2:205" ht="18.75" customHeight="1" x14ac:dyDescent="0.3">
      <c r="B2" s="589"/>
      <c r="C2" s="589"/>
      <c r="D2" s="435"/>
    </row>
    <row r="3" spans="2:205" ht="15" hidden="1" customHeight="1" x14ac:dyDescent="0.3">
      <c r="B3" s="552" t="s">
        <v>792</v>
      </c>
      <c r="C3" s="553"/>
      <c r="D3" s="435"/>
    </row>
    <row r="4" spans="2:205" x14ac:dyDescent="0.3">
      <c r="B4" s="554" t="s">
        <v>782</v>
      </c>
      <c r="C4" s="555" t="s">
        <v>793</v>
      </c>
      <c r="D4" s="435"/>
    </row>
    <row r="5" spans="2:205" ht="20.25" customHeight="1" x14ac:dyDescent="0.3">
      <c r="B5" s="556" t="s">
        <v>783</v>
      </c>
      <c r="C5" s="549">
        <v>1</v>
      </c>
      <c r="D5" s="435"/>
    </row>
    <row r="6" spans="2:205" ht="14.25" customHeight="1" x14ac:dyDescent="0.3">
      <c r="B6" s="556" t="s">
        <v>794</v>
      </c>
      <c r="C6" s="550">
        <f>CEA!Q43</f>
        <v>0.67</v>
      </c>
      <c r="D6" s="435"/>
    </row>
    <row r="7" spans="2:205" ht="15" customHeight="1" x14ac:dyDescent="0.3">
      <c r="B7" s="556" t="s">
        <v>795</v>
      </c>
      <c r="C7" s="549">
        <f>'ASESORÍAS Y CONSULTORIAS '!W11</f>
        <v>1</v>
      </c>
      <c r="D7" s="437"/>
    </row>
    <row r="8" spans="2:205" ht="24" customHeight="1" x14ac:dyDescent="0.3">
      <c r="B8" s="556" t="s">
        <v>796</v>
      </c>
      <c r="C8" s="549">
        <f>TH!Q103</f>
        <v>0.83132530120481929</v>
      </c>
      <c r="D8" s="437"/>
      <c r="E8" s="434"/>
      <c r="F8" s="434"/>
      <c r="G8" s="434"/>
      <c r="H8" s="434"/>
      <c r="I8" s="434"/>
      <c r="J8" s="434"/>
      <c r="K8" s="434"/>
      <c r="L8" s="434"/>
      <c r="M8" s="434"/>
      <c r="N8" s="434"/>
      <c r="O8" s="434"/>
      <c r="P8" s="434"/>
      <c r="Q8" s="434"/>
      <c r="R8" s="434"/>
      <c r="S8" s="434"/>
      <c r="T8" s="434"/>
      <c r="U8" s="434"/>
      <c r="V8" s="434"/>
      <c r="W8" s="434"/>
      <c r="X8" s="434"/>
      <c r="Y8" s="434"/>
      <c r="Z8" s="434"/>
      <c r="AA8" s="434"/>
      <c r="AB8" s="434"/>
      <c r="AC8" s="434"/>
      <c r="AD8" s="434"/>
      <c r="AE8" s="434"/>
      <c r="AF8" s="434"/>
      <c r="AG8" s="434"/>
      <c r="AH8" s="434"/>
      <c r="AI8" s="434"/>
      <c r="AJ8" s="434"/>
      <c r="AK8" s="434"/>
      <c r="AL8" s="434"/>
      <c r="AM8" s="434"/>
      <c r="AN8" s="434"/>
      <c r="AO8" s="434"/>
      <c r="AP8" s="434"/>
      <c r="AQ8" s="434"/>
      <c r="AR8" s="434"/>
      <c r="AS8" s="434"/>
      <c r="AT8" s="434"/>
      <c r="AU8" s="434"/>
      <c r="AV8" s="434"/>
      <c r="AW8" s="434"/>
      <c r="AX8" s="434"/>
      <c r="AY8" s="434"/>
      <c r="AZ8" s="434"/>
      <c r="BA8" s="434"/>
      <c r="BB8" s="434"/>
      <c r="BC8" s="434"/>
      <c r="BD8" s="434"/>
      <c r="BE8" s="434"/>
      <c r="BF8" s="434"/>
      <c r="BG8" s="434"/>
      <c r="BH8" s="434"/>
      <c r="BI8" s="434"/>
      <c r="BJ8" s="434"/>
      <c r="BK8" s="434"/>
      <c r="BL8" s="434"/>
      <c r="BM8" s="434"/>
      <c r="BN8" s="434"/>
      <c r="BO8" s="434"/>
      <c r="BP8" s="434"/>
      <c r="BQ8" s="434"/>
      <c r="BR8" s="434"/>
      <c r="BS8" s="434"/>
      <c r="BT8" s="434"/>
      <c r="BU8" s="434"/>
      <c r="BV8" s="434"/>
      <c r="BW8" s="434"/>
      <c r="BX8" s="434"/>
      <c r="BY8" s="434"/>
      <c r="BZ8" s="434"/>
      <c r="CA8" s="434"/>
      <c r="CB8" s="434"/>
      <c r="CC8" s="434"/>
      <c r="CD8" s="434"/>
      <c r="CE8" s="434"/>
      <c r="CF8" s="434"/>
      <c r="CG8" s="434"/>
      <c r="CH8" s="434"/>
      <c r="CI8" s="434"/>
      <c r="CJ8" s="434"/>
      <c r="CK8" s="434"/>
      <c r="CL8" s="434"/>
      <c r="CM8" s="434"/>
      <c r="CN8" s="434"/>
      <c r="CO8" s="434"/>
      <c r="CP8" s="434"/>
      <c r="CQ8" s="434"/>
      <c r="CR8" s="434"/>
      <c r="CS8" s="434"/>
      <c r="CT8" s="434"/>
      <c r="CU8" s="434"/>
      <c r="CV8" s="434"/>
      <c r="CW8" s="434"/>
      <c r="CX8" s="434"/>
      <c r="CY8" s="434"/>
      <c r="CZ8" s="434"/>
      <c r="DA8" s="434"/>
      <c r="DB8" s="434"/>
      <c r="DC8" s="434"/>
      <c r="DD8" s="434"/>
      <c r="DE8" s="434"/>
      <c r="DF8" s="434"/>
      <c r="DG8" s="434"/>
      <c r="DH8" s="434"/>
      <c r="DI8" s="434"/>
      <c r="DJ8" s="434"/>
      <c r="DK8" s="434"/>
      <c r="DL8" s="434"/>
      <c r="DM8" s="434"/>
      <c r="DN8" s="434"/>
      <c r="DO8" s="434"/>
      <c r="DP8" s="434"/>
      <c r="DQ8" s="434"/>
      <c r="DR8" s="434"/>
      <c r="DS8" s="434"/>
      <c r="DT8" s="434"/>
      <c r="DU8" s="434"/>
      <c r="DV8" s="434"/>
      <c r="DW8" s="434"/>
      <c r="DX8" s="434"/>
      <c r="DY8" s="434"/>
      <c r="DZ8" s="434"/>
      <c r="EA8" s="434"/>
      <c r="EB8" s="434"/>
      <c r="EC8" s="434"/>
      <c r="ED8" s="434"/>
      <c r="EE8" s="434"/>
      <c r="EF8" s="434"/>
      <c r="EG8" s="434"/>
      <c r="EH8" s="434"/>
      <c r="EI8" s="434"/>
      <c r="EJ8" s="434"/>
      <c r="EK8" s="434"/>
      <c r="EL8" s="434"/>
      <c r="EM8" s="434"/>
      <c r="EN8" s="434"/>
      <c r="EO8" s="434"/>
      <c r="EP8" s="434"/>
      <c r="EQ8" s="434"/>
      <c r="ER8" s="434"/>
      <c r="ES8" s="434"/>
      <c r="ET8" s="434"/>
      <c r="EU8" s="434"/>
      <c r="EV8" s="434"/>
      <c r="EW8" s="434"/>
      <c r="EX8" s="434"/>
      <c r="EY8" s="434"/>
      <c r="EZ8" s="434"/>
      <c r="FA8" s="434"/>
      <c r="FB8" s="434"/>
      <c r="FC8" s="434"/>
      <c r="FD8" s="434"/>
      <c r="FE8" s="434"/>
      <c r="FF8" s="434"/>
      <c r="FG8" s="434"/>
      <c r="FH8" s="434"/>
      <c r="FI8" s="434"/>
      <c r="FJ8" s="434"/>
      <c r="FK8" s="434"/>
      <c r="FL8" s="434"/>
      <c r="FM8" s="434"/>
      <c r="FN8" s="434"/>
      <c r="FO8" s="434"/>
      <c r="FP8" s="434"/>
      <c r="FQ8" s="434"/>
      <c r="FR8" s="434"/>
      <c r="FS8" s="434"/>
      <c r="FT8" s="434"/>
      <c r="FU8" s="434"/>
      <c r="FV8" s="434"/>
      <c r="FW8" s="434"/>
      <c r="FX8" s="434"/>
      <c r="FY8" s="434"/>
      <c r="FZ8" s="434"/>
      <c r="GA8" s="434"/>
      <c r="GB8" s="434"/>
      <c r="GC8" s="434"/>
      <c r="GD8" s="434"/>
      <c r="GE8" s="434"/>
      <c r="GF8" s="434"/>
      <c r="GG8" s="434"/>
      <c r="GH8" s="434"/>
      <c r="GI8" s="434"/>
      <c r="GJ8" s="434"/>
      <c r="GK8" s="434"/>
      <c r="GL8" s="434"/>
      <c r="GM8" s="434"/>
      <c r="GN8" s="434"/>
      <c r="GO8" s="434"/>
      <c r="GP8" s="434"/>
      <c r="GQ8" s="434"/>
      <c r="GR8" s="434"/>
      <c r="GS8" s="434"/>
      <c r="GT8" s="434"/>
      <c r="GU8" s="434"/>
      <c r="GV8" s="434"/>
      <c r="GW8" s="434"/>
    </row>
    <row r="9" spans="2:205" ht="24.75" customHeight="1" x14ac:dyDescent="0.3">
      <c r="B9" s="556" t="s">
        <v>797</v>
      </c>
      <c r="C9" s="549">
        <f>'INFORMATICA '!S46</f>
        <v>0.83333333333333337</v>
      </c>
      <c r="D9" s="437"/>
      <c r="E9" s="434"/>
      <c r="F9" s="434"/>
      <c r="G9" s="434"/>
      <c r="H9" s="434"/>
      <c r="I9" s="434"/>
      <c r="J9" s="434"/>
      <c r="K9" s="434"/>
      <c r="L9" s="434"/>
      <c r="M9" s="434"/>
      <c r="N9" s="434"/>
      <c r="O9" s="434"/>
      <c r="P9" s="434"/>
      <c r="Q9" s="434"/>
      <c r="R9" s="434"/>
      <c r="S9" s="434"/>
      <c r="T9" s="434"/>
      <c r="U9" s="434"/>
      <c r="V9" s="434"/>
      <c r="W9" s="434"/>
      <c r="X9" s="434"/>
      <c r="Y9" s="434"/>
      <c r="Z9" s="434"/>
      <c r="AA9" s="434"/>
      <c r="AB9" s="434"/>
      <c r="AC9" s="434"/>
      <c r="AD9" s="434"/>
      <c r="AE9" s="434"/>
      <c r="AF9" s="434"/>
      <c r="AG9" s="434"/>
      <c r="AH9" s="434"/>
      <c r="AI9" s="434"/>
      <c r="AJ9" s="434"/>
      <c r="AK9" s="434"/>
      <c r="AL9" s="434"/>
      <c r="AM9" s="434"/>
      <c r="AN9" s="434"/>
      <c r="AO9" s="434"/>
      <c r="AP9" s="434"/>
      <c r="AQ9" s="434"/>
      <c r="AR9" s="434"/>
      <c r="AS9" s="434"/>
      <c r="AT9" s="434"/>
      <c r="AU9" s="434"/>
      <c r="AV9" s="434"/>
      <c r="AW9" s="434"/>
      <c r="AX9" s="434"/>
      <c r="AY9" s="434"/>
      <c r="AZ9" s="434"/>
      <c r="BA9" s="434"/>
      <c r="BB9" s="434"/>
      <c r="BC9" s="434"/>
      <c r="BD9" s="434"/>
      <c r="BE9" s="434"/>
      <c r="BF9" s="434"/>
      <c r="BG9" s="434"/>
      <c r="BH9" s="434"/>
      <c r="BI9" s="434"/>
      <c r="BJ9" s="434"/>
      <c r="BK9" s="434"/>
      <c r="BL9" s="434"/>
      <c r="BM9" s="434"/>
      <c r="BN9" s="434"/>
      <c r="BO9" s="434"/>
      <c r="BP9" s="434"/>
      <c r="BQ9" s="434"/>
      <c r="BR9" s="434"/>
      <c r="BS9" s="434"/>
      <c r="BT9" s="434"/>
      <c r="BU9" s="434"/>
      <c r="BV9" s="434"/>
      <c r="BW9" s="434"/>
      <c r="BX9" s="434"/>
      <c r="BY9" s="434"/>
      <c r="BZ9" s="434"/>
      <c r="CA9" s="434"/>
      <c r="CB9" s="434"/>
      <c r="CC9" s="434"/>
      <c r="CD9" s="434"/>
      <c r="CE9" s="434"/>
      <c r="CF9" s="434"/>
      <c r="CG9" s="434"/>
      <c r="CH9" s="434"/>
      <c r="CI9" s="434"/>
      <c r="CJ9" s="434"/>
      <c r="CK9" s="434"/>
      <c r="CL9" s="434"/>
      <c r="CM9" s="434"/>
      <c r="CN9" s="434"/>
      <c r="CO9" s="434"/>
      <c r="CP9" s="434"/>
      <c r="CQ9" s="434"/>
      <c r="CR9" s="434"/>
      <c r="CS9" s="434"/>
      <c r="CT9" s="434"/>
      <c r="CU9" s="434"/>
      <c r="CV9" s="434"/>
      <c r="CW9" s="434"/>
      <c r="CX9" s="434"/>
      <c r="CY9" s="434"/>
      <c r="CZ9" s="434"/>
      <c r="DA9" s="434"/>
      <c r="DB9" s="434"/>
      <c r="DC9" s="434"/>
      <c r="DD9" s="434"/>
      <c r="DE9" s="434"/>
      <c r="DF9" s="434"/>
      <c r="DG9" s="434"/>
      <c r="DH9" s="434"/>
      <c r="DI9" s="434"/>
      <c r="DJ9" s="434"/>
      <c r="DK9" s="434"/>
      <c r="DL9" s="434"/>
      <c r="DM9" s="434"/>
      <c r="DN9" s="434"/>
      <c r="DO9" s="434"/>
      <c r="DP9" s="434"/>
      <c r="DQ9" s="434"/>
      <c r="DR9" s="434"/>
      <c r="DS9" s="434"/>
      <c r="DT9" s="434"/>
      <c r="DU9" s="434"/>
      <c r="DV9" s="434"/>
      <c r="DW9" s="434"/>
      <c r="DX9" s="434"/>
      <c r="DY9" s="434"/>
      <c r="DZ9" s="434"/>
      <c r="EA9" s="434"/>
      <c r="EB9" s="434"/>
      <c r="EC9" s="434"/>
      <c r="ED9" s="434"/>
      <c r="EE9" s="434"/>
      <c r="EF9" s="434"/>
      <c r="EG9" s="434"/>
      <c r="EH9" s="434"/>
      <c r="EI9" s="434"/>
      <c r="EJ9" s="434"/>
      <c r="EK9" s="434"/>
      <c r="EL9" s="434"/>
      <c r="EM9" s="434"/>
      <c r="EN9" s="434"/>
      <c r="EO9" s="434"/>
      <c r="EP9" s="434"/>
      <c r="EQ9" s="434"/>
      <c r="ER9" s="434"/>
      <c r="ES9" s="434"/>
      <c r="ET9" s="434"/>
      <c r="EU9" s="434"/>
      <c r="EV9" s="434"/>
      <c r="EW9" s="434"/>
      <c r="EX9" s="434"/>
      <c r="EY9" s="434"/>
      <c r="EZ9" s="434"/>
      <c r="FA9" s="434"/>
      <c r="FB9" s="434"/>
      <c r="FC9" s="434"/>
      <c r="FD9" s="434"/>
      <c r="FE9" s="434"/>
      <c r="FF9" s="434"/>
      <c r="FG9" s="434"/>
      <c r="FH9" s="434"/>
      <c r="FI9" s="434"/>
      <c r="FJ9" s="434"/>
      <c r="FK9" s="434"/>
      <c r="FL9" s="434"/>
      <c r="FM9" s="434"/>
      <c r="FN9" s="434"/>
      <c r="FO9" s="434"/>
      <c r="FP9" s="434"/>
      <c r="FQ9" s="434"/>
      <c r="FR9" s="434"/>
      <c r="FS9" s="434"/>
      <c r="FT9" s="434"/>
      <c r="FU9" s="434"/>
      <c r="FV9" s="434"/>
      <c r="FW9" s="434"/>
      <c r="FX9" s="434"/>
      <c r="FY9" s="434"/>
      <c r="FZ9" s="434"/>
      <c r="GA9" s="434"/>
      <c r="GB9" s="434"/>
      <c r="GC9" s="434"/>
      <c r="GD9" s="434"/>
      <c r="GE9" s="434"/>
      <c r="GF9" s="434"/>
      <c r="GG9" s="434"/>
      <c r="GH9" s="434"/>
      <c r="GI9" s="434"/>
      <c r="GJ9" s="434"/>
      <c r="GK9" s="434"/>
      <c r="GL9" s="434"/>
      <c r="GM9" s="434"/>
      <c r="GN9" s="434"/>
      <c r="GO9" s="434"/>
      <c r="GP9" s="434"/>
      <c r="GQ9" s="434"/>
      <c r="GR9" s="434"/>
      <c r="GS9" s="434"/>
      <c r="GT9" s="434"/>
      <c r="GU9" s="434"/>
      <c r="GV9" s="434"/>
      <c r="GW9" s="434"/>
    </row>
    <row r="10" spans="2:205" ht="24.75" customHeight="1" x14ac:dyDescent="0.3">
      <c r="B10" s="556" t="s">
        <v>799</v>
      </c>
      <c r="C10" s="549">
        <f>SSO!X17</f>
        <v>1</v>
      </c>
      <c r="D10" s="437"/>
      <c r="E10" s="434"/>
      <c r="F10" s="434"/>
      <c r="G10" s="434"/>
      <c r="H10" s="434"/>
      <c r="I10" s="434"/>
      <c r="J10" s="434"/>
      <c r="K10" s="434"/>
      <c r="L10" s="434"/>
      <c r="M10" s="434"/>
      <c r="N10" s="434"/>
      <c r="O10" s="434"/>
      <c r="P10" s="434"/>
      <c r="Q10" s="434"/>
      <c r="R10" s="434"/>
      <c r="S10" s="434"/>
      <c r="T10" s="434"/>
      <c r="U10" s="434"/>
      <c r="V10" s="434"/>
      <c r="W10" s="434"/>
      <c r="X10" s="434"/>
      <c r="Y10" s="434"/>
      <c r="Z10" s="434"/>
      <c r="AA10" s="434"/>
      <c r="AB10" s="434"/>
      <c r="AC10" s="434"/>
      <c r="AD10" s="434"/>
      <c r="AE10" s="434"/>
      <c r="AF10" s="434"/>
      <c r="AG10" s="434"/>
      <c r="AH10" s="434"/>
      <c r="AI10" s="434"/>
      <c r="AJ10" s="434"/>
      <c r="AK10" s="434"/>
      <c r="AL10" s="434"/>
      <c r="AM10" s="434"/>
      <c r="AN10" s="434"/>
      <c r="AO10" s="434"/>
      <c r="AP10" s="434"/>
      <c r="AQ10" s="434"/>
      <c r="AR10" s="434"/>
      <c r="AS10" s="434"/>
      <c r="AT10" s="434"/>
      <c r="AU10" s="434"/>
      <c r="AV10" s="434"/>
      <c r="AW10" s="434"/>
      <c r="AX10" s="434"/>
      <c r="AY10" s="434"/>
      <c r="AZ10" s="434"/>
      <c r="BA10" s="434"/>
      <c r="BB10" s="434"/>
      <c r="BC10" s="434"/>
      <c r="BD10" s="434"/>
      <c r="BE10" s="434"/>
      <c r="BF10" s="434"/>
      <c r="BG10" s="434"/>
      <c r="BH10" s="434"/>
      <c r="BI10" s="434"/>
      <c r="BJ10" s="434"/>
      <c r="BK10" s="434"/>
      <c r="BL10" s="434"/>
      <c r="BM10" s="434"/>
      <c r="BN10" s="434"/>
      <c r="BO10" s="434"/>
      <c r="BP10" s="434"/>
      <c r="BQ10" s="434"/>
      <c r="BR10" s="434"/>
      <c r="BS10" s="434"/>
      <c r="BT10" s="434"/>
      <c r="BU10" s="434"/>
      <c r="BV10" s="434"/>
      <c r="BW10" s="434"/>
      <c r="BX10" s="434"/>
      <c r="BY10" s="434"/>
      <c r="BZ10" s="434"/>
      <c r="CA10" s="434"/>
      <c r="CB10" s="434"/>
      <c r="CC10" s="434"/>
      <c r="CD10" s="434"/>
      <c r="CE10" s="434"/>
      <c r="CF10" s="434"/>
      <c r="CG10" s="434"/>
      <c r="CH10" s="434"/>
      <c r="CI10" s="434"/>
      <c r="CJ10" s="434"/>
      <c r="CK10" s="434"/>
      <c r="CL10" s="434"/>
      <c r="CM10" s="434"/>
      <c r="CN10" s="434"/>
      <c r="CO10" s="434"/>
      <c r="CP10" s="434"/>
      <c r="CQ10" s="434"/>
      <c r="CR10" s="434"/>
      <c r="CS10" s="434"/>
      <c r="CT10" s="434"/>
      <c r="CU10" s="434"/>
      <c r="CV10" s="434"/>
      <c r="CW10" s="434"/>
      <c r="CX10" s="434"/>
      <c r="CY10" s="434"/>
      <c r="CZ10" s="434"/>
      <c r="DA10" s="434"/>
      <c r="DB10" s="434"/>
      <c r="DC10" s="434"/>
      <c r="DD10" s="434"/>
      <c r="DE10" s="434"/>
      <c r="DF10" s="434"/>
      <c r="DG10" s="434"/>
      <c r="DH10" s="434"/>
      <c r="DI10" s="434"/>
      <c r="DJ10" s="434"/>
      <c r="DK10" s="434"/>
      <c r="DL10" s="434"/>
      <c r="DM10" s="434"/>
      <c r="DN10" s="434"/>
      <c r="DO10" s="434"/>
      <c r="DP10" s="434"/>
      <c r="DQ10" s="434"/>
      <c r="DR10" s="434"/>
      <c r="DS10" s="434"/>
      <c r="DT10" s="434"/>
      <c r="DU10" s="434"/>
      <c r="DV10" s="434"/>
      <c r="DW10" s="434"/>
      <c r="DX10" s="434"/>
      <c r="DY10" s="434"/>
      <c r="DZ10" s="434"/>
      <c r="EA10" s="434"/>
      <c r="EB10" s="434"/>
      <c r="EC10" s="434"/>
      <c r="ED10" s="434"/>
      <c r="EE10" s="434"/>
      <c r="EF10" s="434"/>
      <c r="EG10" s="434"/>
      <c r="EH10" s="434"/>
      <c r="EI10" s="434"/>
      <c r="EJ10" s="434"/>
      <c r="EK10" s="434"/>
      <c r="EL10" s="434"/>
      <c r="EM10" s="434"/>
      <c r="EN10" s="434"/>
      <c r="EO10" s="434"/>
      <c r="EP10" s="434"/>
      <c r="EQ10" s="434"/>
      <c r="ER10" s="434"/>
      <c r="ES10" s="434"/>
      <c r="ET10" s="434"/>
      <c r="EU10" s="434"/>
      <c r="EV10" s="434"/>
      <c r="EW10" s="434"/>
      <c r="EX10" s="434"/>
      <c r="EY10" s="434"/>
      <c r="EZ10" s="434"/>
      <c r="FA10" s="434"/>
      <c r="FB10" s="434"/>
      <c r="FC10" s="434"/>
      <c r="FD10" s="434"/>
      <c r="FE10" s="434"/>
      <c r="FF10" s="434"/>
      <c r="FG10" s="434"/>
      <c r="FH10" s="434"/>
      <c r="FI10" s="434"/>
      <c r="FJ10" s="434"/>
      <c r="FK10" s="434"/>
      <c r="FL10" s="434"/>
      <c r="FM10" s="434"/>
      <c r="FN10" s="434"/>
      <c r="FO10" s="434"/>
      <c r="FP10" s="434"/>
      <c r="FQ10" s="434"/>
      <c r="FR10" s="434"/>
      <c r="FS10" s="434"/>
      <c r="FT10" s="434"/>
      <c r="FU10" s="434"/>
      <c r="FV10" s="434"/>
      <c r="FW10" s="434"/>
      <c r="FX10" s="434"/>
      <c r="FY10" s="434"/>
      <c r="FZ10" s="434"/>
      <c r="GA10" s="434"/>
      <c r="GB10" s="434"/>
      <c r="GC10" s="434"/>
      <c r="GD10" s="434"/>
      <c r="GE10" s="434"/>
      <c r="GF10" s="434"/>
      <c r="GG10" s="434"/>
      <c r="GH10" s="434"/>
      <c r="GI10" s="434"/>
      <c r="GJ10" s="434"/>
      <c r="GK10" s="434"/>
      <c r="GL10" s="434"/>
      <c r="GM10" s="434"/>
      <c r="GN10" s="434"/>
      <c r="GO10" s="434"/>
      <c r="GP10" s="434"/>
      <c r="GQ10" s="434"/>
      <c r="GR10" s="434"/>
      <c r="GS10" s="434"/>
      <c r="GT10" s="434"/>
      <c r="GU10" s="434"/>
      <c r="GV10" s="434"/>
      <c r="GW10" s="434"/>
    </row>
    <row r="11" spans="2:205" ht="27" customHeight="1" x14ac:dyDescent="0.3">
      <c r="B11" s="557" t="s">
        <v>1020</v>
      </c>
      <c r="C11" s="549">
        <f>'DIRECCION SERVICIOS AEROPORTUAR'!Y43</f>
        <v>0.26315789473684209</v>
      </c>
      <c r="D11" s="437"/>
      <c r="E11" s="434"/>
      <c r="F11" s="434"/>
      <c r="G11" s="434"/>
      <c r="H11" s="434"/>
      <c r="I11" s="434"/>
      <c r="J11" s="434"/>
      <c r="K11" s="434"/>
      <c r="L11" s="434"/>
      <c r="M11" s="434"/>
      <c r="N11" s="434"/>
      <c r="O11" s="434"/>
      <c r="P11" s="434"/>
      <c r="Q11" s="434"/>
      <c r="R11" s="434"/>
      <c r="S11" s="434"/>
      <c r="T11" s="434"/>
      <c r="U11" s="434"/>
      <c r="V11" s="434"/>
      <c r="W11" s="434"/>
      <c r="X11" s="434"/>
      <c r="Y11" s="434"/>
      <c r="Z11" s="434"/>
      <c r="AA11" s="434"/>
      <c r="AB11" s="434"/>
      <c r="AC11" s="434"/>
      <c r="AD11" s="434"/>
      <c r="AE11" s="434"/>
      <c r="AF11" s="434"/>
      <c r="AG11" s="434"/>
      <c r="AH11" s="434"/>
      <c r="AI11" s="434"/>
      <c r="AJ11" s="434"/>
      <c r="AK11" s="434"/>
      <c r="AL11" s="434"/>
      <c r="AM11" s="434"/>
      <c r="AN11" s="434"/>
      <c r="AO11" s="434"/>
      <c r="AP11" s="434"/>
      <c r="AQ11" s="434"/>
      <c r="AR11" s="434"/>
      <c r="AS11" s="434"/>
      <c r="AT11" s="434"/>
      <c r="AU11" s="434"/>
      <c r="AV11" s="434"/>
      <c r="AW11" s="434"/>
      <c r="AX11" s="434"/>
      <c r="AY11" s="434"/>
      <c r="AZ11" s="434"/>
      <c r="BA11" s="434"/>
      <c r="BB11" s="434"/>
      <c r="BC11" s="434"/>
      <c r="BD11" s="434"/>
      <c r="BE11" s="434"/>
      <c r="BF11" s="434"/>
      <c r="BG11" s="434"/>
      <c r="BH11" s="434"/>
      <c r="BI11" s="434"/>
      <c r="BJ11" s="434"/>
      <c r="BK11" s="434"/>
      <c r="BL11" s="434"/>
      <c r="BM11" s="434"/>
      <c r="BN11" s="434"/>
      <c r="BO11" s="434"/>
      <c r="BP11" s="434"/>
      <c r="BQ11" s="434"/>
      <c r="BR11" s="434"/>
      <c r="BS11" s="434"/>
      <c r="BT11" s="434"/>
      <c r="BU11" s="434"/>
      <c r="BV11" s="434"/>
      <c r="BW11" s="434"/>
      <c r="BX11" s="434"/>
      <c r="BY11" s="434"/>
      <c r="BZ11" s="434"/>
      <c r="CA11" s="434"/>
      <c r="CB11" s="434"/>
      <c r="CC11" s="434"/>
      <c r="CD11" s="434"/>
      <c r="CE11" s="434"/>
      <c r="CF11" s="434"/>
      <c r="CG11" s="434"/>
      <c r="CH11" s="434"/>
      <c r="CI11" s="434"/>
      <c r="CJ11" s="434"/>
      <c r="CK11" s="434"/>
      <c r="CL11" s="434"/>
      <c r="CM11" s="434"/>
      <c r="CN11" s="434"/>
      <c r="CO11" s="434"/>
      <c r="CP11" s="434"/>
      <c r="CQ11" s="434"/>
      <c r="CR11" s="434"/>
      <c r="CS11" s="434"/>
      <c r="CT11" s="434"/>
      <c r="CU11" s="434"/>
      <c r="CV11" s="434"/>
      <c r="CW11" s="434"/>
      <c r="CX11" s="434"/>
      <c r="CY11" s="434"/>
      <c r="CZ11" s="434"/>
      <c r="DA11" s="434"/>
      <c r="DB11" s="434"/>
      <c r="DC11" s="434"/>
      <c r="DD11" s="434"/>
      <c r="DE11" s="434"/>
      <c r="DF11" s="434"/>
      <c r="DG11" s="434"/>
      <c r="DH11" s="434"/>
      <c r="DI11" s="434"/>
      <c r="DJ11" s="434"/>
      <c r="DK11" s="434"/>
      <c r="DL11" s="434"/>
      <c r="DM11" s="434"/>
      <c r="DN11" s="434"/>
      <c r="DO11" s="434"/>
      <c r="DP11" s="434"/>
      <c r="DQ11" s="434"/>
      <c r="DR11" s="434"/>
      <c r="DS11" s="434"/>
      <c r="DT11" s="434"/>
      <c r="DU11" s="434"/>
      <c r="DV11" s="434"/>
      <c r="DW11" s="434"/>
      <c r="DX11" s="434"/>
      <c r="DY11" s="434"/>
      <c r="DZ11" s="434"/>
      <c r="EA11" s="434"/>
      <c r="EB11" s="434"/>
      <c r="EC11" s="434"/>
      <c r="ED11" s="434"/>
      <c r="EE11" s="434"/>
      <c r="EF11" s="434"/>
      <c r="EG11" s="434"/>
      <c r="EH11" s="434"/>
      <c r="EI11" s="434"/>
      <c r="EJ11" s="434"/>
      <c r="EK11" s="434"/>
      <c r="EL11" s="434"/>
      <c r="EM11" s="434"/>
      <c r="EN11" s="434"/>
      <c r="EO11" s="434"/>
      <c r="EP11" s="434"/>
      <c r="EQ11" s="434"/>
      <c r="ER11" s="434"/>
      <c r="ES11" s="434"/>
      <c r="ET11" s="434"/>
      <c r="EU11" s="434"/>
      <c r="EV11" s="434"/>
      <c r="EW11" s="434"/>
      <c r="EX11" s="434"/>
      <c r="EY11" s="434"/>
      <c r="EZ11" s="434"/>
      <c r="FA11" s="434"/>
      <c r="FB11" s="434"/>
      <c r="FC11" s="434"/>
      <c r="FD11" s="434"/>
      <c r="FE11" s="434"/>
      <c r="FF11" s="434"/>
      <c r="FG11" s="434"/>
      <c r="FH11" s="434"/>
      <c r="FI11" s="434"/>
      <c r="FJ11" s="434"/>
      <c r="FK11" s="434"/>
      <c r="FL11" s="434"/>
      <c r="FM11" s="434"/>
      <c r="FN11" s="434"/>
      <c r="FO11" s="434"/>
      <c r="FP11" s="434"/>
      <c r="FQ11" s="434"/>
      <c r="FR11" s="434"/>
      <c r="FS11" s="434"/>
      <c r="FT11" s="434"/>
      <c r="FU11" s="434"/>
      <c r="FV11" s="434"/>
      <c r="FW11" s="434"/>
      <c r="FX11" s="434"/>
      <c r="FY11" s="434"/>
      <c r="FZ11" s="434"/>
      <c r="GA11" s="434"/>
      <c r="GB11" s="434"/>
      <c r="GC11" s="434"/>
      <c r="GD11" s="434"/>
      <c r="GE11" s="434"/>
      <c r="GF11" s="434"/>
      <c r="GG11" s="434"/>
      <c r="GH11" s="434"/>
      <c r="GI11" s="434"/>
      <c r="GJ11" s="434"/>
      <c r="GK11" s="434"/>
      <c r="GL11" s="434"/>
      <c r="GM11" s="434"/>
      <c r="GN11" s="434"/>
      <c r="GO11" s="434"/>
      <c r="GP11" s="434"/>
      <c r="GQ11" s="434"/>
      <c r="GR11" s="434"/>
      <c r="GS11" s="434"/>
      <c r="GT11" s="434"/>
      <c r="GU11" s="434"/>
      <c r="GV11" s="434"/>
      <c r="GW11" s="434"/>
    </row>
    <row r="12" spans="2:205" ht="21.75" customHeight="1" x14ac:dyDescent="0.3">
      <c r="B12" s="557" t="s">
        <v>784</v>
      </c>
      <c r="C12" s="551">
        <f>TELECOMUNICACIONES!W82</f>
        <v>0.72727272727272729</v>
      </c>
      <c r="D12" s="437"/>
      <c r="E12" s="434"/>
      <c r="F12" s="434"/>
      <c r="G12" s="434"/>
      <c r="H12" s="434"/>
      <c r="I12" s="434"/>
      <c r="J12" s="434"/>
      <c r="K12" s="434"/>
      <c r="L12" s="434"/>
      <c r="M12" s="434"/>
      <c r="N12" s="434"/>
      <c r="O12" s="434"/>
      <c r="P12" s="434"/>
      <c r="Q12" s="434"/>
      <c r="R12" s="434"/>
      <c r="S12" s="434"/>
      <c r="T12" s="434"/>
      <c r="U12" s="434"/>
      <c r="V12" s="434"/>
      <c r="W12" s="434"/>
      <c r="X12" s="434"/>
      <c r="Y12" s="434"/>
      <c r="Z12" s="434"/>
      <c r="AA12" s="434"/>
      <c r="AB12" s="434"/>
      <c r="AC12" s="434"/>
      <c r="AD12" s="434"/>
      <c r="AE12" s="434"/>
      <c r="AF12" s="434"/>
      <c r="AG12" s="434"/>
      <c r="AH12" s="434"/>
      <c r="AI12" s="434"/>
      <c r="AJ12" s="434"/>
      <c r="AK12" s="434"/>
      <c r="AL12" s="434"/>
      <c r="AM12" s="434"/>
      <c r="AN12" s="434"/>
      <c r="AO12" s="434"/>
      <c r="AP12" s="434"/>
      <c r="AQ12" s="434"/>
      <c r="AR12" s="434"/>
      <c r="AS12" s="434"/>
      <c r="AT12" s="434"/>
      <c r="AU12" s="434"/>
      <c r="AV12" s="434"/>
      <c r="AW12" s="434"/>
      <c r="AX12" s="434"/>
      <c r="AY12" s="434"/>
      <c r="AZ12" s="434"/>
      <c r="BA12" s="434"/>
      <c r="BB12" s="434"/>
      <c r="BC12" s="434"/>
      <c r="BD12" s="434"/>
      <c r="BE12" s="434"/>
      <c r="BF12" s="434"/>
      <c r="BG12" s="434"/>
      <c r="BH12" s="434"/>
      <c r="BI12" s="434"/>
      <c r="BJ12" s="434"/>
      <c r="BK12" s="434"/>
      <c r="BL12" s="434"/>
      <c r="BM12" s="434"/>
      <c r="BN12" s="434"/>
      <c r="BO12" s="434"/>
      <c r="BP12" s="434"/>
      <c r="BQ12" s="434"/>
      <c r="BR12" s="434"/>
      <c r="BS12" s="434"/>
      <c r="BT12" s="434"/>
      <c r="BU12" s="434"/>
      <c r="BV12" s="434"/>
      <c r="BW12" s="434"/>
      <c r="BX12" s="434"/>
      <c r="BY12" s="434"/>
      <c r="BZ12" s="434"/>
      <c r="CA12" s="434"/>
      <c r="CB12" s="434"/>
      <c r="CC12" s="434"/>
      <c r="CD12" s="434"/>
      <c r="CE12" s="434"/>
      <c r="CF12" s="434"/>
      <c r="CG12" s="434"/>
      <c r="CH12" s="434"/>
      <c r="CI12" s="434"/>
      <c r="CJ12" s="434"/>
      <c r="CK12" s="434"/>
      <c r="CL12" s="434"/>
      <c r="CM12" s="434"/>
      <c r="CN12" s="434"/>
      <c r="CO12" s="434"/>
      <c r="CP12" s="434"/>
      <c r="CQ12" s="434"/>
      <c r="CR12" s="434"/>
      <c r="CS12" s="434"/>
      <c r="CT12" s="434"/>
      <c r="CU12" s="434"/>
      <c r="CV12" s="434"/>
      <c r="CW12" s="434"/>
      <c r="CX12" s="434"/>
      <c r="CY12" s="434"/>
      <c r="CZ12" s="434"/>
      <c r="DA12" s="434"/>
      <c r="DB12" s="434"/>
      <c r="DC12" s="434"/>
      <c r="DD12" s="434"/>
      <c r="DE12" s="434"/>
      <c r="DF12" s="434"/>
      <c r="DG12" s="434"/>
      <c r="DH12" s="434"/>
      <c r="DI12" s="434"/>
      <c r="DJ12" s="434"/>
      <c r="DK12" s="434"/>
      <c r="DL12" s="434"/>
      <c r="DM12" s="434"/>
      <c r="DN12" s="434"/>
      <c r="DO12" s="434"/>
      <c r="DP12" s="434"/>
      <c r="DQ12" s="434"/>
      <c r="DR12" s="434"/>
      <c r="DS12" s="434"/>
      <c r="DT12" s="434"/>
      <c r="DU12" s="434"/>
      <c r="DV12" s="434"/>
      <c r="DW12" s="434"/>
      <c r="DX12" s="434"/>
      <c r="DY12" s="434"/>
      <c r="DZ12" s="434"/>
      <c r="EA12" s="434"/>
      <c r="EB12" s="434"/>
      <c r="EC12" s="434"/>
      <c r="ED12" s="434"/>
      <c r="EE12" s="434"/>
      <c r="EF12" s="434"/>
      <c r="EG12" s="434"/>
      <c r="EH12" s="434"/>
      <c r="EI12" s="434"/>
      <c r="EJ12" s="434"/>
      <c r="EK12" s="434"/>
      <c r="EL12" s="434"/>
      <c r="EM12" s="434"/>
      <c r="EN12" s="434"/>
      <c r="EO12" s="434"/>
      <c r="EP12" s="434"/>
      <c r="EQ12" s="434"/>
      <c r="ER12" s="434"/>
      <c r="ES12" s="434"/>
      <c r="ET12" s="434"/>
      <c r="EU12" s="434"/>
      <c r="EV12" s="434"/>
      <c r="EW12" s="434"/>
      <c r="EX12" s="434"/>
      <c r="EY12" s="434"/>
      <c r="EZ12" s="434"/>
      <c r="FA12" s="434"/>
      <c r="FB12" s="434"/>
      <c r="FC12" s="434"/>
      <c r="FD12" s="434"/>
      <c r="FE12" s="434"/>
      <c r="FF12" s="434"/>
      <c r="FG12" s="434"/>
      <c r="FH12" s="434"/>
      <c r="FI12" s="434"/>
      <c r="FJ12" s="434"/>
      <c r="FK12" s="434"/>
      <c r="FL12" s="434"/>
      <c r="FM12" s="434"/>
      <c r="FN12" s="434"/>
      <c r="FO12" s="434"/>
      <c r="FP12" s="434"/>
      <c r="FQ12" s="434"/>
      <c r="FR12" s="434"/>
      <c r="FS12" s="434"/>
      <c r="FT12" s="434"/>
      <c r="FU12" s="434"/>
      <c r="FV12" s="434"/>
      <c r="FW12" s="434"/>
      <c r="FX12" s="434"/>
      <c r="FY12" s="434"/>
      <c r="FZ12" s="434"/>
      <c r="GA12" s="434"/>
      <c r="GB12" s="434"/>
      <c r="GC12" s="434"/>
      <c r="GD12" s="434"/>
      <c r="GE12" s="434"/>
      <c r="GF12" s="434"/>
      <c r="GG12" s="434"/>
      <c r="GH12" s="434"/>
      <c r="GI12" s="434"/>
      <c r="GJ12" s="434"/>
      <c r="GK12" s="434"/>
      <c r="GL12" s="434"/>
      <c r="GM12" s="434"/>
      <c r="GN12" s="434"/>
      <c r="GO12" s="434"/>
      <c r="GP12" s="434"/>
      <c r="GQ12" s="434"/>
      <c r="GR12" s="434"/>
      <c r="GS12" s="434"/>
      <c r="GT12" s="434"/>
      <c r="GU12" s="434"/>
      <c r="GV12" s="434"/>
      <c r="GW12" s="434"/>
    </row>
    <row r="13" spans="2:205" ht="17.25" customHeight="1" x14ac:dyDescent="0.3">
      <c r="B13" s="557" t="s">
        <v>785</v>
      </c>
      <c r="C13" s="550">
        <f>DIA!W90</f>
        <v>0.52727272727272723</v>
      </c>
      <c r="D13" s="437"/>
      <c r="E13" s="434"/>
      <c r="F13" s="434"/>
      <c r="G13" s="434"/>
      <c r="H13" s="434"/>
      <c r="I13" s="434"/>
      <c r="J13" s="434"/>
      <c r="K13" s="434"/>
      <c r="L13" s="434"/>
      <c r="M13" s="434"/>
      <c r="N13" s="434"/>
      <c r="O13" s="434"/>
      <c r="P13" s="434"/>
      <c r="Q13" s="434"/>
      <c r="R13" s="434"/>
      <c r="S13" s="434"/>
      <c r="T13" s="434"/>
      <c r="U13" s="434"/>
      <c r="V13" s="434"/>
      <c r="W13" s="434"/>
      <c r="X13" s="434"/>
      <c r="Y13" s="434"/>
      <c r="Z13" s="434"/>
      <c r="AA13" s="434"/>
      <c r="AB13" s="434"/>
      <c r="AC13" s="434"/>
      <c r="AD13" s="434"/>
      <c r="AE13" s="434"/>
      <c r="AF13" s="434"/>
      <c r="AG13" s="434"/>
      <c r="AH13" s="434"/>
      <c r="AI13" s="434"/>
      <c r="AJ13" s="434"/>
      <c r="AK13" s="434"/>
      <c r="AL13" s="434"/>
      <c r="AM13" s="434"/>
      <c r="AN13" s="434"/>
      <c r="AO13" s="434"/>
      <c r="AP13" s="434"/>
      <c r="AQ13" s="434"/>
      <c r="AR13" s="434"/>
      <c r="AS13" s="434"/>
      <c r="AT13" s="434"/>
      <c r="AU13" s="434"/>
      <c r="AV13" s="434"/>
      <c r="AW13" s="434"/>
      <c r="AX13" s="434"/>
      <c r="AY13" s="434"/>
      <c r="AZ13" s="434"/>
      <c r="BA13" s="434"/>
      <c r="BB13" s="434"/>
      <c r="BC13" s="434"/>
      <c r="BD13" s="434"/>
      <c r="BE13" s="434"/>
      <c r="BF13" s="434"/>
      <c r="BG13" s="434"/>
      <c r="BH13" s="434"/>
      <c r="BI13" s="434"/>
      <c r="BJ13" s="434"/>
      <c r="BK13" s="434"/>
      <c r="BL13" s="434"/>
      <c r="BM13" s="434"/>
      <c r="BN13" s="434"/>
      <c r="BO13" s="434"/>
      <c r="BP13" s="434"/>
      <c r="BQ13" s="434"/>
      <c r="BR13" s="434"/>
      <c r="BS13" s="434"/>
      <c r="BT13" s="434"/>
      <c r="BU13" s="434"/>
      <c r="BV13" s="434"/>
      <c r="BW13" s="434"/>
      <c r="BX13" s="434"/>
      <c r="BY13" s="434"/>
      <c r="BZ13" s="434"/>
      <c r="CA13" s="434"/>
      <c r="CB13" s="434"/>
      <c r="CC13" s="434"/>
      <c r="CD13" s="434"/>
      <c r="CE13" s="434"/>
      <c r="CF13" s="434"/>
      <c r="CG13" s="434"/>
      <c r="CH13" s="434"/>
      <c r="CI13" s="434"/>
      <c r="CJ13" s="434"/>
      <c r="CK13" s="434"/>
      <c r="CL13" s="434"/>
      <c r="CM13" s="434"/>
      <c r="CN13" s="434"/>
      <c r="CO13" s="434"/>
      <c r="CP13" s="434"/>
      <c r="CQ13" s="434"/>
      <c r="CR13" s="434"/>
      <c r="CS13" s="434"/>
      <c r="CT13" s="434"/>
      <c r="CU13" s="434"/>
      <c r="CV13" s="434"/>
      <c r="CW13" s="434"/>
      <c r="CX13" s="434"/>
      <c r="CY13" s="434"/>
      <c r="CZ13" s="434"/>
      <c r="DA13" s="434"/>
      <c r="DB13" s="434"/>
      <c r="DC13" s="434"/>
      <c r="DD13" s="434"/>
      <c r="DE13" s="434"/>
      <c r="DF13" s="434"/>
      <c r="DG13" s="434"/>
      <c r="DH13" s="434"/>
      <c r="DI13" s="434"/>
      <c r="DJ13" s="434"/>
      <c r="DK13" s="434"/>
      <c r="DL13" s="434"/>
      <c r="DM13" s="434"/>
      <c r="DN13" s="434"/>
      <c r="DO13" s="434"/>
      <c r="DP13" s="434"/>
      <c r="DQ13" s="434"/>
      <c r="DR13" s="434"/>
      <c r="DS13" s="434"/>
      <c r="DT13" s="434"/>
      <c r="DU13" s="434"/>
      <c r="DV13" s="434"/>
      <c r="DW13" s="434"/>
      <c r="DX13" s="434"/>
      <c r="DY13" s="434"/>
      <c r="DZ13" s="434"/>
      <c r="EA13" s="434"/>
      <c r="EB13" s="434"/>
      <c r="EC13" s="434"/>
      <c r="ED13" s="434"/>
      <c r="EE13" s="434"/>
      <c r="EF13" s="434"/>
      <c r="EG13" s="434"/>
      <c r="EH13" s="434"/>
      <c r="EI13" s="434"/>
      <c r="EJ13" s="434"/>
      <c r="EK13" s="434"/>
      <c r="EL13" s="434"/>
      <c r="EM13" s="434"/>
      <c r="EN13" s="434"/>
      <c r="EO13" s="434"/>
      <c r="EP13" s="434"/>
      <c r="EQ13" s="434"/>
      <c r="ER13" s="434"/>
      <c r="ES13" s="434"/>
      <c r="ET13" s="434"/>
      <c r="EU13" s="434"/>
      <c r="EV13" s="434"/>
      <c r="EW13" s="434"/>
      <c r="EX13" s="434"/>
      <c r="EY13" s="434"/>
      <c r="EZ13" s="434"/>
      <c r="FA13" s="434"/>
      <c r="FB13" s="434"/>
      <c r="FC13" s="434"/>
      <c r="FD13" s="434"/>
      <c r="FE13" s="434"/>
      <c r="FF13" s="434"/>
      <c r="FG13" s="434"/>
      <c r="FH13" s="434"/>
      <c r="FI13" s="434"/>
      <c r="FJ13" s="434"/>
      <c r="FK13" s="434"/>
      <c r="FL13" s="434"/>
      <c r="FM13" s="434"/>
      <c r="FN13" s="434"/>
      <c r="FO13" s="434"/>
      <c r="FP13" s="434"/>
      <c r="FQ13" s="434"/>
      <c r="FR13" s="434"/>
      <c r="FS13" s="434"/>
      <c r="FT13" s="434"/>
      <c r="FU13" s="434"/>
      <c r="FV13" s="434"/>
      <c r="FW13" s="434"/>
      <c r="FX13" s="434"/>
      <c r="FY13" s="434"/>
      <c r="FZ13" s="434"/>
      <c r="GA13" s="434"/>
      <c r="GB13" s="434"/>
      <c r="GC13" s="434"/>
      <c r="GD13" s="434"/>
      <c r="GE13" s="434"/>
      <c r="GF13" s="434"/>
      <c r="GG13" s="434"/>
      <c r="GH13" s="434"/>
      <c r="GI13" s="434"/>
      <c r="GJ13" s="434"/>
      <c r="GK13" s="434"/>
      <c r="GL13" s="434"/>
      <c r="GM13" s="434"/>
      <c r="GN13" s="434"/>
      <c r="GO13" s="434"/>
      <c r="GP13" s="434"/>
      <c r="GQ13" s="434"/>
      <c r="GR13" s="434"/>
      <c r="GS13" s="434"/>
      <c r="GT13" s="434"/>
      <c r="GU13" s="434"/>
      <c r="GV13" s="434"/>
      <c r="GW13" s="434"/>
    </row>
    <row r="14" spans="2:205" ht="32.25" customHeight="1" x14ac:dyDescent="0.3">
      <c r="B14" s="556" t="s">
        <v>786</v>
      </c>
      <c r="C14" s="549">
        <f>SSA!R39</f>
        <v>0.94736842105263153</v>
      </c>
      <c r="D14" s="437"/>
      <c r="E14" s="434"/>
      <c r="F14" s="434"/>
      <c r="G14" s="434"/>
      <c r="H14" s="434"/>
      <c r="I14" s="434"/>
      <c r="J14" s="434"/>
      <c r="K14" s="434"/>
      <c r="L14" s="434"/>
      <c r="M14" s="434"/>
      <c r="N14" s="434"/>
      <c r="O14" s="434"/>
      <c r="P14" s="434"/>
      <c r="Q14" s="434"/>
      <c r="R14" s="434"/>
      <c r="S14" s="434"/>
      <c r="T14" s="434"/>
      <c r="U14" s="434"/>
      <c r="V14" s="434"/>
      <c r="W14" s="434"/>
      <c r="X14" s="434"/>
      <c r="Y14" s="434"/>
      <c r="Z14" s="434"/>
      <c r="AA14" s="434"/>
      <c r="AB14" s="434"/>
      <c r="AC14" s="434"/>
      <c r="AD14" s="434"/>
      <c r="AE14" s="434"/>
      <c r="AF14" s="434"/>
      <c r="AG14" s="434"/>
      <c r="AH14" s="434"/>
      <c r="AI14" s="434"/>
      <c r="AJ14" s="434"/>
      <c r="AK14" s="434"/>
      <c r="AL14" s="434"/>
      <c r="AM14" s="434"/>
      <c r="AN14" s="434"/>
      <c r="AO14" s="434"/>
      <c r="AP14" s="434"/>
      <c r="AQ14" s="434"/>
      <c r="AR14" s="434"/>
      <c r="AS14" s="434"/>
      <c r="AT14" s="434"/>
      <c r="AU14" s="434"/>
      <c r="AV14" s="434"/>
      <c r="AW14" s="434"/>
      <c r="AX14" s="434"/>
      <c r="AY14" s="434"/>
      <c r="AZ14" s="434"/>
      <c r="BA14" s="434"/>
      <c r="BB14" s="434"/>
      <c r="BC14" s="434"/>
      <c r="BD14" s="434"/>
      <c r="BE14" s="434"/>
      <c r="BF14" s="434"/>
      <c r="BG14" s="434"/>
      <c r="BH14" s="434"/>
      <c r="BI14" s="434"/>
      <c r="BJ14" s="434"/>
      <c r="BK14" s="434"/>
      <c r="BL14" s="434"/>
      <c r="BM14" s="434"/>
      <c r="BN14" s="434"/>
      <c r="BO14" s="434"/>
      <c r="BP14" s="434"/>
      <c r="BQ14" s="434"/>
      <c r="BR14" s="434"/>
      <c r="BS14" s="434"/>
      <c r="BT14" s="434"/>
      <c r="BU14" s="434"/>
      <c r="BV14" s="434"/>
      <c r="BW14" s="434"/>
      <c r="BX14" s="434"/>
      <c r="BY14" s="434"/>
      <c r="BZ14" s="434"/>
      <c r="CA14" s="434"/>
      <c r="CB14" s="434"/>
      <c r="CC14" s="434"/>
      <c r="CD14" s="434"/>
      <c r="CE14" s="434"/>
      <c r="CF14" s="434"/>
      <c r="CG14" s="434"/>
      <c r="CH14" s="434"/>
      <c r="CI14" s="434"/>
      <c r="CJ14" s="434"/>
      <c r="CK14" s="434"/>
      <c r="CL14" s="434"/>
      <c r="CM14" s="434"/>
      <c r="CN14" s="434"/>
      <c r="CO14" s="434"/>
      <c r="CP14" s="434"/>
      <c r="CQ14" s="434"/>
      <c r="CR14" s="434"/>
      <c r="CS14" s="434"/>
      <c r="CT14" s="434"/>
      <c r="CU14" s="434"/>
      <c r="CV14" s="434"/>
      <c r="CW14" s="434"/>
      <c r="CX14" s="434"/>
      <c r="CY14" s="434"/>
      <c r="CZ14" s="434"/>
      <c r="DA14" s="434"/>
      <c r="DB14" s="434"/>
      <c r="DC14" s="434"/>
      <c r="DD14" s="434"/>
      <c r="DE14" s="434"/>
      <c r="DF14" s="434"/>
      <c r="DG14" s="434"/>
      <c r="DH14" s="434"/>
      <c r="DI14" s="434"/>
      <c r="DJ14" s="434"/>
      <c r="DK14" s="434"/>
      <c r="DL14" s="434"/>
      <c r="DM14" s="434"/>
      <c r="DN14" s="434"/>
      <c r="DO14" s="434"/>
      <c r="DP14" s="434"/>
      <c r="DQ14" s="434"/>
      <c r="DR14" s="434"/>
      <c r="DS14" s="434"/>
      <c r="DT14" s="434"/>
      <c r="DU14" s="434"/>
      <c r="DV14" s="434"/>
      <c r="DW14" s="434"/>
      <c r="DX14" s="434"/>
      <c r="DY14" s="434"/>
      <c r="DZ14" s="434"/>
      <c r="EA14" s="434"/>
      <c r="EB14" s="434"/>
      <c r="EC14" s="434"/>
      <c r="ED14" s="434"/>
      <c r="EE14" s="434"/>
      <c r="EF14" s="434"/>
      <c r="EG14" s="434"/>
      <c r="EH14" s="434"/>
      <c r="EI14" s="434"/>
      <c r="EJ14" s="434"/>
      <c r="EK14" s="434"/>
      <c r="EL14" s="434"/>
      <c r="EM14" s="434"/>
      <c r="EN14" s="434"/>
      <c r="EO14" s="434"/>
      <c r="EP14" s="434"/>
      <c r="EQ14" s="434"/>
      <c r="ER14" s="434"/>
      <c r="ES14" s="434"/>
      <c r="ET14" s="434"/>
      <c r="EU14" s="434"/>
      <c r="EV14" s="434"/>
      <c r="EW14" s="434"/>
      <c r="EX14" s="434"/>
      <c r="EY14" s="434"/>
      <c r="EZ14" s="434"/>
      <c r="FA14" s="434"/>
      <c r="FB14" s="434"/>
      <c r="FC14" s="434"/>
      <c r="FD14" s="434"/>
      <c r="FE14" s="434"/>
      <c r="FF14" s="434"/>
      <c r="FG14" s="434"/>
      <c r="FH14" s="434"/>
      <c r="FI14" s="434"/>
      <c r="FJ14" s="434"/>
      <c r="FK14" s="434"/>
      <c r="FL14" s="434"/>
      <c r="FM14" s="434"/>
      <c r="FN14" s="434"/>
      <c r="FO14" s="434"/>
      <c r="FP14" s="434"/>
      <c r="FQ14" s="434"/>
      <c r="FR14" s="434"/>
      <c r="FS14" s="434"/>
      <c r="FT14" s="434"/>
      <c r="FU14" s="434"/>
      <c r="FV14" s="434"/>
      <c r="FW14" s="434"/>
      <c r="FX14" s="434"/>
      <c r="FY14" s="434"/>
      <c r="FZ14" s="434"/>
      <c r="GA14" s="434"/>
      <c r="GB14" s="434"/>
      <c r="GC14" s="434"/>
      <c r="GD14" s="434"/>
      <c r="GE14" s="434"/>
      <c r="GF14" s="434"/>
      <c r="GG14" s="434"/>
      <c r="GH14" s="434"/>
      <c r="GI14" s="434"/>
      <c r="GJ14" s="434"/>
      <c r="GK14" s="434"/>
      <c r="GL14" s="434"/>
      <c r="GM14" s="434"/>
      <c r="GN14" s="434"/>
      <c r="GO14" s="434"/>
      <c r="GP14" s="434"/>
      <c r="GQ14" s="434"/>
      <c r="GR14" s="434"/>
      <c r="GS14" s="434"/>
      <c r="GT14" s="434"/>
      <c r="GU14" s="434"/>
      <c r="GV14" s="434"/>
      <c r="GW14" s="434"/>
    </row>
    <row r="15" spans="2:205" ht="19.5" hidden="1" customHeight="1" x14ac:dyDescent="0.3">
      <c r="B15" s="556" t="s">
        <v>787</v>
      </c>
      <c r="C15" s="549"/>
      <c r="D15" s="437"/>
      <c r="E15" s="434"/>
      <c r="F15" s="434"/>
      <c r="G15" s="434"/>
      <c r="H15" s="434"/>
      <c r="I15" s="434"/>
      <c r="J15" s="434"/>
      <c r="K15" s="434"/>
      <c r="L15" s="434"/>
      <c r="M15" s="434"/>
      <c r="N15" s="434"/>
      <c r="O15" s="434"/>
      <c r="P15" s="434"/>
      <c r="Q15" s="434"/>
      <c r="R15" s="434"/>
      <c r="S15" s="434"/>
      <c r="T15" s="434"/>
      <c r="U15" s="434"/>
      <c r="V15" s="434"/>
      <c r="W15" s="434"/>
      <c r="X15" s="434"/>
      <c r="Y15" s="434"/>
      <c r="Z15" s="434"/>
      <c r="AA15" s="434"/>
      <c r="AB15" s="434"/>
      <c r="AC15" s="434"/>
      <c r="AD15" s="434"/>
      <c r="AE15" s="434"/>
      <c r="AF15" s="434"/>
      <c r="AG15" s="434"/>
      <c r="AH15" s="434"/>
      <c r="AI15" s="434"/>
      <c r="AJ15" s="434"/>
      <c r="AK15" s="434"/>
      <c r="AL15" s="434"/>
      <c r="AM15" s="434"/>
      <c r="AN15" s="434"/>
      <c r="AO15" s="434"/>
      <c r="AP15" s="434"/>
      <c r="AQ15" s="434"/>
      <c r="AR15" s="434"/>
      <c r="AS15" s="434"/>
      <c r="AT15" s="434"/>
      <c r="AU15" s="434"/>
      <c r="AV15" s="434"/>
      <c r="AW15" s="434"/>
      <c r="AX15" s="434"/>
      <c r="AY15" s="434"/>
      <c r="AZ15" s="434"/>
      <c r="BA15" s="434"/>
      <c r="BB15" s="434"/>
      <c r="BC15" s="434"/>
      <c r="BD15" s="434"/>
      <c r="BE15" s="434"/>
      <c r="BF15" s="434"/>
      <c r="BG15" s="434"/>
      <c r="BH15" s="434"/>
      <c r="BI15" s="434"/>
      <c r="BJ15" s="434"/>
      <c r="BK15" s="434"/>
      <c r="BL15" s="434"/>
      <c r="BM15" s="434"/>
      <c r="BN15" s="434"/>
      <c r="BO15" s="434"/>
      <c r="BP15" s="434"/>
      <c r="BQ15" s="434"/>
      <c r="BR15" s="434"/>
      <c r="BS15" s="434"/>
      <c r="BT15" s="434"/>
      <c r="BU15" s="434"/>
      <c r="BV15" s="434"/>
      <c r="BW15" s="434"/>
      <c r="BX15" s="434"/>
      <c r="BY15" s="434"/>
      <c r="BZ15" s="434"/>
      <c r="CA15" s="434"/>
      <c r="CB15" s="434"/>
      <c r="CC15" s="434"/>
      <c r="CD15" s="434"/>
      <c r="CE15" s="434"/>
      <c r="CF15" s="434"/>
      <c r="CG15" s="434"/>
      <c r="CH15" s="434"/>
      <c r="CI15" s="434"/>
      <c r="CJ15" s="434"/>
      <c r="CK15" s="434"/>
      <c r="CL15" s="434"/>
      <c r="CM15" s="434"/>
      <c r="CN15" s="434"/>
      <c r="CO15" s="434"/>
      <c r="CP15" s="434"/>
      <c r="CQ15" s="434"/>
      <c r="CR15" s="434"/>
      <c r="CS15" s="434"/>
      <c r="CT15" s="434"/>
      <c r="CU15" s="434"/>
      <c r="CV15" s="434"/>
      <c r="CW15" s="434"/>
      <c r="CX15" s="434"/>
      <c r="CY15" s="434"/>
      <c r="CZ15" s="434"/>
      <c r="DA15" s="434"/>
      <c r="DB15" s="434"/>
      <c r="DC15" s="434"/>
      <c r="DD15" s="434"/>
      <c r="DE15" s="434"/>
      <c r="DF15" s="434"/>
      <c r="DG15" s="434"/>
      <c r="DH15" s="434"/>
      <c r="DI15" s="434"/>
      <c r="DJ15" s="434"/>
      <c r="DK15" s="434"/>
      <c r="DL15" s="434"/>
      <c r="DM15" s="434"/>
      <c r="DN15" s="434"/>
      <c r="DO15" s="434"/>
      <c r="DP15" s="434"/>
      <c r="DQ15" s="434"/>
      <c r="DR15" s="434"/>
      <c r="DS15" s="434"/>
      <c r="DT15" s="434"/>
      <c r="DU15" s="434"/>
      <c r="DV15" s="434"/>
      <c r="DW15" s="434"/>
      <c r="DX15" s="434"/>
      <c r="DY15" s="434"/>
      <c r="DZ15" s="434"/>
      <c r="EA15" s="434"/>
      <c r="EB15" s="434"/>
      <c r="EC15" s="434"/>
      <c r="ED15" s="434"/>
      <c r="EE15" s="434"/>
      <c r="EF15" s="434"/>
      <c r="EG15" s="434"/>
      <c r="EH15" s="434"/>
      <c r="EI15" s="434"/>
      <c r="EJ15" s="434"/>
      <c r="EK15" s="434"/>
      <c r="EL15" s="434"/>
      <c r="EM15" s="434"/>
      <c r="EN15" s="434"/>
      <c r="EO15" s="434"/>
      <c r="EP15" s="434"/>
      <c r="EQ15" s="434"/>
      <c r="ER15" s="434"/>
      <c r="ES15" s="434"/>
      <c r="ET15" s="434"/>
      <c r="EU15" s="434"/>
      <c r="EV15" s="434"/>
      <c r="EW15" s="434"/>
      <c r="EX15" s="434"/>
      <c r="EY15" s="434"/>
      <c r="EZ15" s="434"/>
      <c r="FA15" s="434"/>
      <c r="FB15" s="434"/>
      <c r="FC15" s="434"/>
      <c r="FD15" s="434"/>
      <c r="FE15" s="434"/>
      <c r="FF15" s="434"/>
      <c r="FG15" s="434"/>
      <c r="FH15" s="434"/>
      <c r="FI15" s="434"/>
      <c r="FJ15" s="434"/>
      <c r="FK15" s="434"/>
      <c r="FL15" s="434"/>
      <c r="FM15" s="434"/>
      <c r="FN15" s="434"/>
      <c r="FO15" s="434"/>
      <c r="FP15" s="434"/>
      <c r="FQ15" s="434"/>
      <c r="FR15" s="434"/>
      <c r="FS15" s="434"/>
      <c r="FT15" s="434"/>
      <c r="FU15" s="434"/>
      <c r="FV15" s="434"/>
      <c r="FW15" s="434"/>
      <c r="FX15" s="434"/>
      <c r="FY15" s="434"/>
      <c r="FZ15" s="434"/>
      <c r="GA15" s="434"/>
      <c r="GB15" s="434"/>
      <c r="GC15" s="434"/>
      <c r="GD15" s="434"/>
      <c r="GE15" s="434"/>
      <c r="GF15" s="434"/>
      <c r="GG15" s="434"/>
      <c r="GH15" s="434"/>
      <c r="GI15" s="434"/>
      <c r="GJ15" s="434"/>
      <c r="GK15" s="434"/>
      <c r="GL15" s="434"/>
      <c r="GM15" s="434"/>
      <c r="GN15" s="434"/>
      <c r="GO15" s="434"/>
      <c r="GP15" s="434"/>
      <c r="GQ15" s="434"/>
      <c r="GR15" s="434"/>
      <c r="GS15" s="434"/>
      <c r="GT15" s="434"/>
      <c r="GU15" s="434"/>
      <c r="GV15" s="434"/>
      <c r="GW15" s="434"/>
    </row>
    <row r="16" spans="2:205" ht="22.5" hidden="1" customHeight="1" x14ac:dyDescent="0.3">
      <c r="B16" s="556" t="s">
        <v>798</v>
      </c>
      <c r="C16" s="549"/>
      <c r="D16" s="437"/>
      <c r="E16" s="434"/>
      <c r="F16" s="434"/>
      <c r="G16" s="434"/>
      <c r="H16" s="434"/>
      <c r="I16" s="434"/>
      <c r="J16" s="434"/>
      <c r="K16" s="434"/>
      <c r="L16" s="434"/>
      <c r="M16" s="434"/>
      <c r="N16" s="434"/>
      <c r="O16" s="434"/>
      <c r="P16" s="434"/>
      <c r="Q16" s="434"/>
      <c r="R16" s="434"/>
      <c r="S16" s="434"/>
      <c r="T16" s="434"/>
      <c r="U16" s="434"/>
      <c r="V16" s="434"/>
      <c r="W16" s="434"/>
      <c r="X16" s="434"/>
      <c r="Y16" s="434"/>
      <c r="Z16" s="434"/>
      <c r="AA16" s="434"/>
      <c r="AB16" s="434"/>
      <c r="AC16" s="434"/>
      <c r="AD16" s="434"/>
      <c r="AE16" s="434"/>
      <c r="AF16" s="434"/>
      <c r="AG16" s="434"/>
      <c r="AH16" s="434"/>
      <c r="AI16" s="434"/>
      <c r="AJ16" s="434"/>
      <c r="AK16" s="434"/>
      <c r="AL16" s="434"/>
      <c r="AM16" s="434"/>
      <c r="AN16" s="434"/>
      <c r="AO16" s="434"/>
      <c r="AP16" s="434"/>
      <c r="AQ16" s="434"/>
      <c r="AR16" s="434"/>
      <c r="AS16" s="434"/>
      <c r="AT16" s="434"/>
      <c r="AU16" s="434"/>
      <c r="AV16" s="434"/>
      <c r="AW16" s="434"/>
      <c r="AX16" s="434"/>
      <c r="AY16" s="434"/>
      <c r="AZ16" s="434"/>
      <c r="BA16" s="434"/>
      <c r="BB16" s="434"/>
      <c r="BC16" s="434"/>
      <c r="BD16" s="434"/>
      <c r="BE16" s="434"/>
      <c r="BF16" s="434"/>
      <c r="BG16" s="434"/>
      <c r="BH16" s="434"/>
      <c r="BI16" s="434"/>
      <c r="BJ16" s="434"/>
      <c r="BK16" s="434"/>
      <c r="BL16" s="434"/>
      <c r="BM16" s="434"/>
      <c r="BN16" s="434"/>
      <c r="BO16" s="434"/>
      <c r="BP16" s="434"/>
      <c r="BQ16" s="434"/>
      <c r="BR16" s="434"/>
      <c r="BS16" s="434"/>
      <c r="BT16" s="434"/>
      <c r="BU16" s="434"/>
      <c r="BV16" s="434"/>
      <c r="BW16" s="434"/>
      <c r="BX16" s="434"/>
      <c r="BY16" s="434"/>
      <c r="BZ16" s="434"/>
      <c r="CA16" s="434"/>
      <c r="CB16" s="434"/>
      <c r="CC16" s="434"/>
      <c r="CD16" s="434"/>
      <c r="CE16" s="434"/>
      <c r="CF16" s="434"/>
      <c r="CG16" s="434"/>
      <c r="CH16" s="434"/>
      <c r="CI16" s="434"/>
      <c r="CJ16" s="434"/>
      <c r="CK16" s="434"/>
      <c r="CL16" s="434"/>
      <c r="CM16" s="434"/>
      <c r="CN16" s="434"/>
      <c r="CO16" s="434"/>
      <c r="CP16" s="434"/>
      <c r="CQ16" s="434"/>
      <c r="CR16" s="434"/>
      <c r="CS16" s="434"/>
      <c r="CT16" s="434"/>
      <c r="CU16" s="434"/>
      <c r="CV16" s="434"/>
      <c r="CW16" s="434"/>
      <c r="CX16" s="434"/>
      <c r="CY16" s="434"/>
      <c r="CZ16" s="434"/>
      <c r="DA16" s="434"/>
      <c r="DB16" s="434"/>
      <c r="DC16" s="434"/>
      <c r="DD16" s="434"/>
      <c r="DE16" s="434"/>
      <c r="DF16" s="434"/>
      <c r="DG16" s="434"/>
      <c r="DH16" s="434"/>
      <c r="DI16" s="434"/>
      <c r="DJ16" s="434"/>
      <c r="DK16" s="434"/>
      <c r="DL16" s="434"/>
      <c r="DM16" s="434"/>
      <c r="DN16" s="434"/>
      <c r="DO16" s="434"/>
      <c r="DP16" s="434"/>
      <c r="DQ16" s="434"/>
      <c r="DR16" s="434"/>
      <c r="DS16" s="434"/>
      <c r="DT16" s="434"/>
      <c r="DU16" s="434"/>
      <c r="DV16" s="434"/>
      <c r="DW16" s="434"/>
      <c r="DX16" s="434"/>
      <c r="DY16" s="434"/>
      <c r="DZ16" s="434"/>
      <c r="EA16" s="434"/>
      <c r="EB16" s="434"/>
      <c r="EC16" s="434"/>
      <c r="ED16" s="434"/>
      <c r="EE16" s="434"/>
      <c r="EF16" s="434"/>
      <c r="EG16" s="434"/>
      <c r="EH16" s="434"/>
      <c r="EI16" s="434"/>
      <c r="EJ16" s="434"/>
      <c r="EK16" s="434"/>
      <c r="EL16" s="434"/>
      <c r="EM16" s="434"/>
      <c r="EN16" s="434"/>
      <c r="EO16" s="434"/>
      <c r="EP16" s="434"/>
      <c r="EQ16" s="434"/>
      <c r="ER16" s="434"/>
      <c r="ES16" s="434"/>
      <c r="ET16" s="434"/>
      <c r="EU16" s="434"/>
      <c r="EV16" s="434"/>
      <c r="EW16" s="434"/>
      <c r="EX16" s="434"/>
      <c r="EY16" s="434"/>
      <c r="EZ16" s="434"/>
      <c r="FA16" s="434"/>
      <c r="FB16" s="434"/>
      <c r="FC16" s="434"/>
      <c r="FD16" s="434"/>
      <c r="FE16" s="434"/>
      <c r="FF16" s="434"/>
      <c r="FG16" s="434"/>
      <c r="FH16" s="434"/>
      <c r="FI16" s="434"/>
      <c r="FJ16" s="434"/>
      <c r="FK16" s="434"/>
      <c r="FL16" s="434"/>
      <c r="FM16" s="434"/>
      <c r="FN16" s="434"/>
      <c r="FO16" s="434"/>
      <c r="FP16" s="434"/>
      <c r="FQ16" s="434"/>
      <c r="FR16" s="434"/>
      <c r="FS16" s="434"/>
      <c r="FT16" s="434"/>
      <c r="FU16" s="434"/>
      <c r="FV16" s="434"/>
      <c r="FW16" s="434"/>
      <c r="FX16" s="434"/>
      <c r="FY16" s="434"/>
      <c r="FZ16" s="434"/>
      <c r="GA16" s="434"/>
      <c r="GB16" s="434"/>
      <c r="GC16" s="434"/>
      <c r="GD16" s="434"/>
      <c r="GE16" s="434"/>
      <c r="GF16" s="434"/>
      <c r="GG16" s="434"/>
      <c r="GH16" s="434"/>
      <c r="GI16" s="434"/>
      <c r="GJ16" s="434"/>
      <c r="GK16" s="434"/>
      <c r="GL16" s="434"/>
      <c r="GM16" s="434"/>
      <c r="GN16" s="434"/>
      <c r="GO16" s="434"/>
      <c r="GP16" s="434"/>
      <c r="GQ16" s="434"/>
      <c r="GR16" s="434"/>
      <c r="GS16" s="434"/>
      <c r="GT16" s="434"/>
      <c r="GU16" s="434"/>
      <c r="GV16" s="434"/>
      <c r="GW16" s="434"/>
    </row>
    <row r="17" spans="2:205" hidden="1" x14ac:dyDescent="0.3">
      <c r="B17" s="556" t="s">
        <v>788</v>
      </c>
      <c r="C17" s="549"/>
      <c r="D17" s="437"/>
      <c r="E17" s="434"/>
      <c r="F17" s="434"/>
      <c r="G17" s="434"/>
      <c r="H17" s="434"/>
      <c r="I17" s="434"/>
      <c r="J17" s="434"/>
      <c r="K17" s="434"/>
      <c r="L17" s="434"/>
      <c r="M17" s="434"/>
      <c r="N17" s="434"/>
      <c r="O17" s="434"/>
      <c r="P17" s="434"/>
      <c r="Q17" s="434"/>
      <c r="R17" s="434"/>
      <c r="S17" s="434"/>
      <c r="T17" s="434"/>
      <c r="U17" s="434"/>
      <c r="V17" s="434"/>
      <c r="W17" s="434"/>
      <c r="X17" s="434"/>
      <c r="Y17" s="434"/>
      <c r="Z17" s="434"/>
      <c r="AA17" s="434"/>
      <c r="AB17" s="434"/>
      <c r="AC17" s="434"/>
      <c r="AD17" s="434"/>
      <c r="AE17" s="434"/>
      <c r="AF17" s="434"/>
      <c r="AG17" s="434"/>
      <c r="AH17" s="434"/>
      <c r="AI17" s="434"/>
      <c r="AJ17" s="434"/>
      <c r="AK17" s="434"/>
      <c r="AL17" s="434"/>
      <c r="AM17" s="434"/>
      <c r="AN17" s="434"/>
      <c r="AO17" s="434"/>
      <c r="AP17" s="434"/>
      <c r="AQ17" s="434"/>
      <c r="AR17" s="434"/>
      <c r="AS17" s="434"/>
      <c r="AT17" s="434"/>
      <c r="AU17" s="434"/>
      <c r="AV17" s="434"/>
      <c r="AW17" s="434"/>
      <c r="AX17" s="434"/>
      <c r="AY17" s="434"/>
      <c r="AZ17" s="434"/>
      <c r="BA17" s="434"/>
      <c r="BB17" s="434"/>
      <c r="BC17" s="434"/>
      <c r="BD17" s="434"/>
      <c r="BE17" s="434"/>
      <c r="BF17" s="434"/>
      <c r="BG17" s="434"/>
      <c r="BH17" s="434"/>
      <c r="BI17" s="434"/>
      <c r="BJ17" s="434"/>
      <c r="BK17" s="434"/>
      <c r="BL17" s="434"/>
      <c r="BM17" s="434"/>
      <c r="BN17" s="434"/>
      <c r="BO17" s="434"/>
      <c r="BP17" s="434"/>
      <c r="BQ17" s="434"/>
      <c r="BR17" s="434"/>
      <c r="BS17" s="434"/>
      <c r="BT17" s="434"/>
      <c r="BU17" s="434"/>
      <c r="BV17" s="434"/>
      <c r="BW17" s="434"/>
      <c r="BX17" s="434"/>
      <c r="BY17" s="434"/>
      <c r="BZ17" s="434"/>
      <c r="CA17" s="434"/>
      <c r="CB17" s="434"/>
      <c r="CC17" s="434"/>
      <c r="CD17" s="434"/>
      <c r="CE17" s="434"/>
      <c r="CF17" s="434"/>
      <c r="CG17" s="434"/>
      <c r="CH17" s="434"/>
      <c r="CI17" s="434"/>
      <c r="CJ17" s="434"/>
      <c r="CK17" s="434"/>
      <c r="CL17" s="434"/>
      <c r="CM17" s="434"/>
      <c r="CN17" s="434"/>
      <c r="CO17" s="434"/>
      <c r="CP17" s="434"/>
      <c r="CQ17" s="434"/>
      <c r="CR17" s="434"/>
      <c r="CS17" s="434"/>
      <c r="CT17" s="434"/>
      <c r="CU17" s="434"/>
      <c r="CV17" s="434"/>
      <c r="CW17" s="434"/>
      <c r="CX17" s="434"/>
      <c r="CY17" s="434"/>
      <c r="CZ17" s="434"/>
      <c r="DA17" s="434"/>
      <c r="DB17" s="434"/>
      <c r="DC17" s="434"/>
      <c r="DD17" s="434"/>
      <c r="DE17" s="434"/>
      <c r="DF17" s="434"/>
      <c r="DG17" s="434"/>
      <c r="DH17" s="434"/>
      <c r="DI17" s="434"/>
      <c r="DJ17" s="434"/>
      <c r="DK17" s="434"/>
      <c r="DL17" s="434"/>
      <c r="DM17" s="434"/>
      <c r="DN17" s="434"/>
      <c r="DO17" s="434"/>
      <c r="DP17" s="434"/>
      <c r="DQ17" s="434"/>
      <c r="DR17" s="434"/>
      <c r="DS17" s="434"/>
      <c r="DT17" s="434"/>
      <c r="DU17" s="434"/>
      <c r="DV17" s="434"/>
      <c r="DW17" s="434"/>
      <c r="DX17" s="434"/>
      <c r="DY17" s="434"/>
      <c r="DZ17" s="434"/>
      <c r="EA17" s="434"/>
      <c r="EB17" s="434"/>
      <c r="EC17" s="434"/>
      <c r="ED17" s="434"/>
      <c r="EE17" s="434"/>
      <c r="EF17" s="434"/>
      <c r="EG17" s="434"/>
      <c r="EH17" s="434"/>
      <c r="EI17" s="434"/>
      <c r="EJ17" s="434"/>
      <c r="EK17" s="434"/>
      <c r="EL17" s="434"/>
      <c r="EM17" s="434"/>
      <c r="EN17" s="434"/>
      <c r="EO17" s="434"/>
      <c r="EP17" s="434"/>
      <c r="EQ17" s="434"/>
      <c r="ER17" s="434"/>
      <c r="ES17" s="434"/>
      <c r="ET17" s="434"/>
      <c r="EU17" s="434"/>
      <c r="EV17" s="434"/>
      <c r="EW17" s="434"/>
      <c r="EX17" s="434"/>
      <c r="EY17" s="434"/>
      <c r="EZ17" s="434"/>
      <c r="FA17" s="434"/>
      <c r="FB17" s="434"/>
      <c r="FC17" s="434"/>
      <c r="FD17" s="434"/>
      <c r="FE17" s="434"/>
      <c r="FF17" s="434"/>
      <c r="FG17" s="434"/>
      <c r="FH17" s="434"/>
      <c r="FI17" s="434"/>
      <c r="FJ17" s="434"/>
      <c r="FK17" s="434"/>
      <c r="FL17" s="434"/>
      <c r="FM17" s="434"/>
      <c r="FN17" s="434"/>
      <c r="FO17" s="434"/>
      <c r="FP17" s="434"/>
      <c r="FQ17" s="434"/>
      <c r="FR17" s="434"/>
      <c r="FS17" s="434"/>
      <c r="FT17" s="434"/>
      <c r="FU17" s="434"/>
      <c r="FV17" s="434"/>
      <c r="FW17" s="434"/>
      <c r="FX17" s="434"/>
      <c r="FY17" s="434"/>
      <c r="FZ17" s="434"/>
      <c r="GA17" s="434"/>
      <c r="GB17" s="434"/>
      <c r="GC17" s="434"/>
      <c r="GD17" s="434"/>
      <c r="GE17" s="434"/>
      <c r="GF17" s="434"/>
      <c r="GG17" s="434"/>
      <c r="GH17" s="434"/>
      <c r="GI17" s="434"/>
      <c r="GJ17" s="434"/>
      <c r="GK17" s="434"/>
      <c r="GL17" s="434"/>
      <c r="GM17" s="434"/>
      <c r="GN17" s="434"/>
      <c r="GO17" s="434"/>
      <c r="GP17" s="434"/>
      <c r="GQ17" s="434"/>
      <c r="GR17" s="434"/>
      <c r="GS17" s="434"/>
      <c r="GT17" s="434"/>
      <c r="GU17" s="434"/>
      <c r="GV17" s="434"/>
      <c r="GW17" s="434"/>
    </row>
    <row r="18" spans="2:205" ht="23.25" hidden="1" customHeight="1" x14ac:dyDescent="0.3">
      <c r="B18" s="556" t="s">
        <v>789</v>
      </c>
      <c r="C18" s="549"/>
      <c r="D18" s="437"/>
      <c r="E18" s="434"/>
      <c r="F18" s="434"/>
      <c r="G18" s="434"/>
      <c r="H18" s="434"/>
      <c r="I18" s="434"/>
      <c r="J18" s="434"/>
      <c r="K18" s="434"/>
      <c r="L18" s="434"/>
      <c r="M18" s="434"/>
      <c r="N18" s="434"/>
      <c r="O18" s="434"/>
      <c r="P18" s="434"/>
      <c r="Q18" s="434"/>
      <c r="R18" s="434"/>
      <c r="S18" s="434"/>
      <c r="T18" s="434"/>
      <c r="U18" s="434"/>
      <c r="V18" s="434"/>
      <c r="W18" s="434"/>
      <c r="X18" s="434"/>
      <c r="Y18" s="434"/>
      <c r="Z18" s="434"/>
      <c r="AA18" s="434"/>
      <c r="AB18" s="434"/>
      <c r="AC18" s="434"/>
      <c r="AD18" s="434"/>
      <c r="AE18" s="434"/>
      <c r="AF18" s="434"/>
      <c r="AG18" s="434"/>
      <c r="AH18" s="434"/>
      <c r="AI18" s="434"/>
      <c r="AJ18" s="434"/>
      <c r="AK18" s="434"/>
      <c r="AL18" s="434"/>
      <c r="AM18" s="434"/>
      <c r="AN18" s="434"/>
      <c r="AO18" s="434"/>
      <c r="AP18" s="434"/>
      <c r="AQ18" s="434"/>
      <c r="AR18" s="434"/>
      <c r="AS18" s="434"/>
      <c r="AT18" s="434"/>
      <c r="AU18" s="434"/>
      <c r="AV18" s="434"/>
      <c r="AW18" s="434"/>
      <c r="AX18" s="434"/>
      <c r="AY18" s="434"/>
      <c r="AZ18" s="434"/>
      <c r="BA18" s="434"/>
      <c r="BB18" s="434"/>
      <c r="BC18" s="434"/>
      <c r="BD18" s="434"/>
      <c r="BE18" s="434"/>
      <c r="BF18" s="434"/>
      <c r="BG18" s="434"/>
      <c r="BH18" s="434"/>
      <c r="BI18" s="434"/>
      <c r="BJ18" s="434"/>
      <c r="BK18" s="434"/>
      <c r="BL18" s="434"/>
      <c r="BM18" s="434"/>
      <c r="BN18" s="434"/>
      <c r="BO18" s="434"/>
      <c r="BP18" s="434"/>
      <c r="BQ18" s="434"/>
      <c r="BR18" s="434"/>
      <c r="BS18" s="434"/>
      <c r="BT18" s="434"/>
      <c r="BU18" s="434"/>
      <c r="BV18" s="434"/>
      <c r="BW18" s="434"/>
      <c r="BX18" s="434"/>
      <c r="BY18" s="434"/>
      <c r="BZ18" s="434"/>
      <c r="CA18" s="434"/>
      <c r="CB18" s="434"/>
      <c r="CC18" s="434"/>
      <c r="CD18" s="434"/>
      <c r="CE18" s="434"/>
      <c r="CF18" s="434"/>
      <c r="CG18" s="434"/>
      <c r="CH18" s="434"/>
      <c r="CI18" s="434"/>
      <c r="CJ18" s="434"/>
      <c r="CK18" s="434"/>
      <c r="CL18" s="434"/>
      <c r="CM18" s="434"/>
      <c r="CN18" s="434"/>
      <c r="CO18" s="434"/>
      <c r="CP18" s="434"/>
      <c r="CQ18" s="434"/>
      <c r="CR18" s="434"/>
      <c r="CS18" s="434"/>
      <c r="CT18" s="434"/>
      <c r="CU18" s="434"/>
      <c r="CV18" s="434"/>
      <c r="CW18" s="434"/>
      <c r="CX18" s="434"/>
      <c r="CY18" s="434"/>
      <c r="CZ18" s="434"/>
      <c r="DA18" s="434"/>
      <c r="DB18" s="434"/>
      <c r="DC18" s="434"/>
      <c r="DD18" s="434"/>
      <c r="DE18" s="434"/>
      <c r="DF18" s="434"/>
      <c r="DG18" s="434"/>
      <c r="DH18" s="434"/>
      <c r="DI18" s="434"/>
      <c r="DJ18" s="434"/>
      <c r="DK18" s="434"/>
      <c r="DL18" s="434"/>
      <c r="DM18" s="434"/>
      <c r="DN18" s="434"/>
      <c r="DO18" s="434"/>
      <c r="DP18" s="434"/>
      <c r="DQ18" s="434"/>
      <c r="DR18" s="434"/>
      <c r="DS18" s="434"/>
      <c r="DT18" s="434"/>
      <c r="DU18" s="434"/>
      <c r="DV18" s="434"/>
      <c r="DW18" s="434"/>
      <c r="DX18" s="434"/>
      <c r="DY18" s="434"/>
      <c r="DZ18" s="434"/>
      <c r="EA18" s="434"/>
      <c r="EB18" s="434"/>
      <c r="EC18" s="434"/>
      <c r="ED18" s="434"/>
      <c r="EE18" s="434"/>
      <c r="EF18" s="434"/>
      <c r="EG18" s="434"/>
      <c r="EH18" s="434"/>
      <c r="EI18" s="434"/>
      <c r="EJ18" s="434"/>
      <c r="EK18" s="434"/>
      <c r="EL18" s="434"/>
      <c r="EM18" s="434"/>
      <c r="EN18" s="434"/>
      <c r="EO18" s="434"/>
      <c r="EP18" s="434"/>
      <c r="EQ18" s="434"/>
      <c r="ER18" s="434"/>
      <c r="ES18" s="434"/>
      <c r="ET18" s="434"/>
      <c r="EU18" s="434"/>
      <c r="EV18" s="434"/>
      <c r="EW18" s="434"/>
      <c r="EX18" s="434"/>
      <c r="EY18" s="434"/>
      <c r="EZ18" s="434"/>
      <c r="FA18" s="434"/>
      <c r="FB18" s="434"/>
      <c r="FC18" s="434"/>
      <c r="FD18" s="434"/>
      <c r="FE18" s="434"/>
      <c r="FF18" s="434"/>
      <c r="FG18" s="434"/>
      <c r="FH18" s="434"/>
      <c r="FI18" s="434"/>
      <c r="FJ18" s="434"/>
      <c r="FK18" s="434"/>
      <c r="FL18" s="434"/>
      <c r="FM18" s="434"/>
      <c r="FN18" s="434"/>
      <c r="FO18" s="434"/>
      <c r="FP18" s="434"/>
      <c r="FQ18" s="434"/>
      <c r="FR18" s="434"/>
      <c r="FS18" s="434"/>
      <c r="FT18" s="434"/>
      <c r="FU18" s="434"/>
      <c r="FV18" s="434"/>
      <c r="FW18" s="434"/>
      <c r="FX18" s="434"/>
      <c r="FY18" s="434"/>
      <c r="FZ18" s="434"/>
      <c r="GA18" s="434"/>
      <c r="GB18" s="434"/>
      <c r="GC18" s="434"/>
      <c r="GD18" s="434"/>
      <c r="GE18" s="434"/>
      <c r="GF18" s="434"/>
      <c r="GG18" s="434"/>
      <c r="GH18" s="434"/>
      <c r="GI18" s="434"/>
      <c r="GJ18" s="434"/>
      <c r="GK18" s="434"/>
      <c r="GL18" s="434"/>
      <c r="GM18" s="434"/>
      <c r="GN18" s="434"/>
      <c r="GO18" s="434"/>
      <c r="GP18" s="434"/>
      <c r="GQ18" s="434"/>
      <c r="GR18" s="434"/>
      <c r="GS18" s="434"/>
      <c r="GT18" s="434"/>
      <c r="GU18" s="434"/>
      <c r="GV18" s="434"/>
      <c r="GW18" s="434"/>
    </row>
    <row r="19" spans="2:205" ht="24" hidden="1" customHeight="1" x14ac:dyDescent="0.3">
      <c r="B19" s="556" t="s">
        <v>790</v>
      </c>
      <c r="C19" s="549"/>
      <c r="D19" s="437"/>
      <c r="E19" s="434"/>
      <c r="F19" s="434"/>
      <c r="G19" s="434"/>
      <c r="H19" s="434"/>
      <c r="I19" s="434"/>
      <c r="J19" s="434"/>
      <c r="K19" s="434"/>
      <c r="L19" s="434"/>
      <c r="M19" s="434"/>
      <c r="N19" s="434"/>
      <c r="O19" s="434"/>
      <c r="P19" s="434"/>
      <c r="Q19" s="434"/>
      <c r="R19" s="434"/>
      <c r="S19" s="434"/>
      <c r="T19" s="434"/>
      <c r="U19" s="434"/>
      <c r="V19" s="434"/>
      <c r="W19" s="434"/>
      <c r="X19" s="434"/>
      <c r="Y19" s="434"/>
      <c r="Z19" s="434"/>
      <c r="AA19" s="434"/>
      <c r="AB19" s="434"/>
      <c r="AC19" s="434"/>
      <c r="AD19" s="434"/>
      <c r="AE19" s="434"/>
      <c r="AF19" s="434"/>
      <c r="AG19" s="434"/>
      <c r="AH19" s="434"/>
      <c r="AI19" s="434"/>
      <c r="AJ19" s="434"/>
      <c r="AK19" s="434"/>
      <c r="AL19" s="434"/>
      <c r="AM19" s="434"/>
      <c r="AN19" s="434"/>
      <c r="AO19" s="434"/>
      <c r="AP19" s="434"/>
      <c r="AQ19" s="434"/>
      <c r="AR19" s="434"/>
      <c r="AS19" s="434"/>
      <c r="AT19" s="434"/>
      <c r="AU19" s="434"/>
      <c r="AV19" s="434"/>
      <c r="AW19" s="434"/>
      <c r="AX19" s="434"/>
      <c r="AY19" s="434"/>
      <c r="AZ19" s="434"/>
      <c r="BA19" s="434"/>
      <c r="BB19" s="434"/>
      <c r="BC19" s="434"/>
      <c r="BD19" s="434"/>
      <c r="BE19" s="434"/>
      <c r="BF19" s="434"/>
      <c r="BG19" s="434"/>
      <c r="BH19" s="434"/>
      <c r="BI19" s="434"/>
      <c r="BJ19" s="434"/>
      <c r="BK19" s="434"/>
      <c r="BL19" s="434"/>
      <c r="BM19" s="434"/>
      <c r="BN19" s="434"/>
      <c r="BO19" s="434"/>
      <c r="BP19" s="434"/>
      <c r="BQ19" s="434"/>
      <c r="BR19" s="434"/>
      <c r="BS19" s="434"/>
      <c r="BT19" s="434"/>
      <c r="BU19" s="434"/>
      <c r="BV19" s="434"/>
      <c r="BW19" s="434"/>
      <c r="BX19" s="434"/>
      <c r="BY19" s="434"/>
      <c r="BZ19" s="434"/>
      <c r="CA19" s="434"/>
      <c r="CB19" s="434"/>
      <c r="CC19" s="434"/>
      <c r="CD19" s="434"/>
      <c r="CE19" s="434"/>
      <c r="CF19" s="434"/>
      <c r="CG19" s="434"/>
      <c r="CH19" s="434"/>
      <c r="CI19" s="434"/>
      <c r="CJ19" s="434"/>
      <c r="CK19" s="434"/>
      <c r="CL19" s="434"/>
      <c r="CM19" s="434"/>
      <c r="CN19" s="434"/>
      <c r="CO19" s="434"/>
      <c r="CP19" s="434"/>
      <c r="CQ19" s="434"/>
      <c r="CR19" s="434"/>
      <c r="CS19" s="434"/>
      <c r="CT19" s="434"/>
      <c r="CU19" s="434"/>
      <c r="CV19" s="434"/>
      <c r="CW19" s="434"/>
      <c r="CX19" s="434"/>
      <c r="CY19" s="434"/>
      <c r="CZ19" s="434"/>
      <c r="DA19" s="434"/>
      <c r="DB19" s="434"/>
      <c r="DC19" s="434"/>
      <c r="DD19" s="434"/>
      <c r="DE19" s="434"/>
      <c r="DF19" s="434"/>
      <c r="DG19" s="434"/>
      <c r="DH19" s="434"/>
      <c r="DI19" s="434"/>
      <c r="DJ19" s="434"/>
      <c r="DK19" s="434"/>
      <c r="DL19" s="434"/>
      <c r="DM19" s="434"/>
      <c r="DN19" s="434"/>
      <c r="DO19" s="434"/>
      <c r="DP19" s="434"/>
      <c r="DQ19" s="434"/>
      <c r="DR19" s="434"/>
      <c r="DS19" s="434"/>
      <c r="DT19" s="434"/>
      <c r="DU19" s="434"/>
      <c r="DV19" s="434"/>
      <c r="DW19" s="434"/>
      <c r="DX19" s="434"/>
      <c r="DY19" s="434"/>
      <c r="DZ19" s="434"/>
      <c r="EA19" s="434"/>
      <c r="EB19" s="434"/>
      <c r="EC19" s="434"/>
      <c r="ED19" s="434"/>
      <c r="EE19" s="434"/>
      <c r="EF19" s="434"/>
      <c r="EG19" s="434"/>
      <c r="EH19" s="434"/>
      <c r="EI19" s="434"/>
      <c r="EJ19" s="434"/>
      <c r="EK19" s="434"/>
      <c r="EL19" s="434"/>
      <c r="EM19" s="434"/>
      <c r="EN19" s="434"/>
      <c r="EO19" s="434"/>
      <c r="EP19" s="434"/>
      <c r="EQ19" s="434"/>
      <c r="ER19" s="434"/>
      <c r="ES19" s="434"/>
      <c r="ET19" s="434"/>
      <c r="EU19" s="434"/>
      <c r="EV19" s="434"/>
      <c r="EW19" s="434"/>
      <c r="EX19" s="434"/>
      <c r="EY19" s="434"/>
      <c r="EZ19" s="434"/>
      <c r="FA19" s="434"/>
      <c r="FB19" s="434"/>
      <c r="FC19" s="434"/>
      <c r="FD19" s="434"/>
      <c r="FE19" s="434"/>
      <c r="FF19" s="434"/>
      <c r="FG19" s="434"/>
      <c r="FH19" s="434"/>
      <c r="FI19" s="434"/>
      <c r="FJ19" s="434"/>
      <c r="FK19" s="434"/>
      <c r="FL19" s="434"/>
      <c r="FM19" s="434"/>
      <c r="FN19" s="434"/>
      <c r="FO19" s="434"/>
      <c r="FP19" s="434"/>
      <c r="FQ19" s="434"/>
      <c r="FR19" s="434"/>
      <c r="FS19" s="434"/>
      <c r="FT19" s="434"/>
      <c r="FU19" s="434"/>
      <c r="FV19" s="434"/>
      <c r="FW19" s="434"/>
      <c r="FX19" s="434"/>
      <c r="FY19" s="434"/>
      <c r="FZ19" s="434"/>
      <c r="GA19" s="434"/>
      <c r="GB19" s="434"/>
      <c r="GC19" s="434"/>
      <c r="GD19" s="434"/>
      <c r="GE19" s="434"/>
      <c r="GF19" s="434"/>
      <c r="GG19" s="434"/>
      <c r="GH19" s="434"/>
      <c r="GI19" s="434"/>
      <c r="GJ19" s="434"/>
      <c r="GK19" s="434"/>
      <c r="GL19" s="434"/>
      <c r="GM19" s="434"/>
      <c r="GN19" s="434"/>
      <c r="GO19" s="434"/>
      <c r="GP19" s="434"/>
      <c r="GQ19" s="434"/>
      <c r="GR19" s="434"/>
      <c r="GS19" s="434"/>
      <c r="GT19" s="434"/>
      <c r="GU19" s="434"/>
      <c r="GV19" s="434"/>
      <c r="GW19" s="434"/>
    </row>
    <row r="20" spans="2:205" ht="24" hidden="1" customHeight="1" x14ac:dyDescent="0.3">
      <c r="B20" s="556" t="s">
        <v>791</v>
      </c>
      <c r="C20" s="549"/>
      <c r="D20" s="437"/>
      <c r="E20" s="434"/>
      <c r="F20" s="434"/>
      <c r="G20" s="434"/>
      <c r="H20" s="434"/>
      <c r="I20" s="434"/>
      <c r="J20" s="434"/>
      <c r="K20" s="434"/>
      <c r="L20" s="434"/>
      <c r="M20" s="434"/>
      <c r="N20" s="434"/>
      <c r="O20" s="434"/>
      <c r="P20" s="434"/>
      <c r="Q20" s="434"/>
      <c r="R20" s="434"/>
      <c r="S20" s="434"/>
      <c r="T20" s="434"/>
      <c r="U20" s="434"/>
      <c r="V20" s="434"/>
      <c r="W20" s="434"/>
      <c r="X20" s="434"/>
      <c r="Y20" s="434"/>
      <c r="Z20" s="434"/>
      <c r="AA20" s="434"/>
      <c r="AB20" s="434"/>
      <c r="AC20" s="434"/>
      <c r="AD20" s="434"/>
      <c r="AE20" s="434"/>
      <c r="AF20" s="434"/>
      <c r="AG20" s="434"/>
      <c r="AH20" s="434"/>
      <c r="AI20" s="434"/>
      <c r="AJ20" s="434"/>
      <c r="AK20" s="434"/>
      <c r="AL20" s="434"/>
      <c r="AM20" s="434"/>
      <c r="AN20" s="434"/>
      <c r="AO20" s="434"/>
      <c r="AP20" s="434"/>
      <c r="AQ20" s="434"/>
      <c r="AR20" s="434"/>
      <c r="AS20" s="434"/>
      <c r="AT20" s="434"/>
      <c r="AU20" s="434"/>
      <c r="AV20" s="434"/>
      <c r="AW20" s="434"/>
      <c r="AX20" s="434"/>
      <c r="AY20" s="434"/>
      <c r="AZ20" s="434"/>
      <c r="BA20" s="434"/>
      <c r="BB20" s="434"/>
      <c r="BC20" s="434"/>
      <c r="BD20" s="434"/>
      <c r="BE20" s="434"/>
      <c r="BF20" s="434"/>
      <c r="BG20" s="434"/>
      <c r="BH20" s="434"/>
      <c r="BI20" s="434"/>
      <c r="BJ20" s="434"/>
      <c r="BK20" s="434"/>
      <c r="BL20" s="434"/>
      <c r="BM20" s="434"/>
      <c r="BN20" s="434"/>
      <c r="BO20" s="434"/>
      <c r="BP20" s="434"/>
      <c r="BQ20" s="434"/>
      <c r="BR20" s="434"/>
      <c r="BS20" s="434"/>
      <c r="BT20" s="434"/>
      <c r="BU20" s="434"/>
      <c r="BV20" s="434"/>
      <c r="BW20" s="434"/>
      <c r="BX20" s="434"/>
      <c r="BY20" s="434"/>
      <c r="BZ20" s="434"/>
      <c r="CA20" s="434"/>
      <c r="CB20" s="434"/>
      <c r="CC20" s="434"/>
      <c r="CD20" s="434"/>
      <c r="CE20" s="434"/>
      <c r="CF20" s="434"/>
      <c r="CG20" s="434"/>
      <c r="CH20" s="434"/>
      <c r="CI20" s="434"/>
      <c r="CJ20" s="434"/>
      <c r="CK20" s="434"/>
      <c r="CL20" s="434"/>
      <c r="CM20" s="434"/>
      <c r="CN20" s="434"/>
      <c r="CO20" s="434"/>
      <c r="CP20" s="434"/>
      <c r="CQ20" s="434"/>
      <c r="CR20" s="434"/>
      <c r="CS20" s="434"/>
      <c r="CT20" s="434"/>
      <c r="CU20" s="434"/>
      <c r="CV20" s="434"/>
      <c r="CW20" s="434"/>
      <c r="CX20" s="434"/>
      <c r="CY20" s="434"/>
      <c r="CZ20" s="434"/>
      <c r="DA20" s="434"/>
      <c r="DB20" s="434"/>
      <c r="DC20" s="434"/>
      <c r="DD20" s="434"/>
      <c r="DE20" s="434"/>
      <c r="DF20" s="434"/>
      <c r="DG20" s="434"/>
      <c r="DH20" s="434"/>
      <c r="DI20" s="434"/>
      <c r="DJ20" s="434"/>
      <c r="DK20" s="434"/>
      <c r="DL20" s="434"/>
      <c r="DM20" s="434"/>
      <c r="DN20" s="434"/>
      <c r="DO20" s="434"/>
      <c r="DP20" s="434"/>
      <c r="DQ20" s="434"/>
      <c r="DR20" s="434"/>
      <c r="DS20" s="434"/>
      <c r="DT20" s="434"/>
      <c r="DU20" s="434"/>
      <c r="DV20" s="434"/>
      <c r="DW20" s="434"/>
      <c r="DX20" s="434"/>
      <c r="DY20" s="434"/>
      <c r="DZ20" s="434"/>
      <c r="EA20" s="434"/>
      <c r="EB20" s="434"/>
      <c r="EC20" s="434"/>
      <c r="ED20" s="434"/>
      <c r="EE20" s="434"/>
      <c r="EF20" s="434"/>
      <c r="EG20" s="434"/>
      <c r="EH20" s="434"/>
      <c r="EI20" s="434"/>
      <c r="EJ20" s="434"/>
      <c r="EK20" s="434"/>
      <c r="EL20" s="434"/>
      <c r="EM20" s="434"/>
      <c r="EN20" s="434"/>
      <c r="EO20" s="434"/>
      <c r="EP20" s="434"/>
      <c r="EQ20" s="434"/>
      <c r="ER20" s="434"/>
      <c r="ES20" s="434"/>
      <c r="ET20" s="434"/>
      <c r="EU20" s="434"/>
      <c r="EV20" s="434"/>
      <c r="EW20" s="434"/>
      <c r="EX20" s="434"/>
      <c r="EY20" s="434"/>
      <c r="EZ20" s="434"/>
      <c r="FA20" s="434"/>
      <c r="FB20" s="434"/>
      <c r="FC20" s="434"/>
      <c r="FD20" s="434"/>
      <c r="FE20" s="434"/>
      <c r="FF20" s="434"/>
      <c r="FG20" s="434"/>
      <c r="FH20" s="434"/>
      <c r="FI20" s="434"/>
      <c r="FJ20" s="434"/>
      <c r="FK20" s="434"/>
      <c r="FL20" s="434"/>
      <c r="FM20" s="434"/>
      <c r="FN20" s="434"/>
      <c r="FO20" s="434"/>
      <c r="FP20" s="434"/>
      <c r="FQ20" s="434"/>
      <c r="FR20" s="434"/>
      <c r="FS20" s="434"/>
      <c r="FT20" s="434"/>
      <c r="FU20" s="434"/>
      <c r="FV20" s="434"/>
      <c r="FW20" s="434"/>
      <c r="FX20" s="434"/>
      <c r="FY20" s="434"/>
      <c r="FZ20" s="434"/>
      <c r="GA20" s="434"/>
      <c r="GB20" s="434"/>
      <c r="GC20" s="434"/>
      <c r="GD20" s="434"/>
      <c r="GE20" s="434"/>
      <c r="GF20" s="434"/>
      <c r="GG20" s="434"/>
      <c r="GH20" s="434"/>
      <c r="GI20" s="434"/>
      <c r="GJ20" s="434"/>
      <c r="GK20" s="434"/>
      <c r="GL20" s="434"/>
      <c r="GM20" s="434"/>
      <c r="GN20" s="434"/>
      <c r="GO20" s="434"/>
      <c r="GP20" s="434"/>
      <c r="GQ20" s="434"/>
      <c r="GR20" s="434"/>
      <c r="GS20" s="434"/>
      <c r="GT20" s="434"/>
      <c r="GU20" s="434"/>
      <c r="GV20" s="434"/>
      <c r="GW20" s="434"/>
    </row>
    <row r="21" spans="2:205" ht="18" customHeight="1" x14ac:dyDescent="0.3">
      <c r="B21" s="558" t="s">
        <v>781</v>
      </c>
      <c r="C21" s="559">
        <v>0.78</v>
      </c>
      <c r="D21" s="437"/>
      <c r="E21" s="434"/>
      <c r="F21" s="434"/>
      <c r="G21" s="434"/>
      <c r="H21" s="434"/>
      <c r="I21" s="434"/>
      <c r="J21" s="434"/>
      <c r="K21" s="434"/>
      <c r="L21" s="434"/>
      <c r="M21" s="434"/>
      <c r="N21" s="434"/>
      <c r="O21" s="434"/>
      <c r="P21" s="434"/>
      <c r="Q21" s="434"/>
      <c r="R21" s="434"/>
      <c r="S21" s="434"/>
      <c r="T21" s="434"/>
      <c r="U21" s="434"/>
      <c r="V21" s="434"/>
      <c r="W21" s="434"/>
      <c r="X21" s="434"/>
      <c r="Y21" s="434"/>
      <c r="Z21" s="434"/>
      <c r="AA21" s="434"/>
      <c r="AB21" s="434"/>
      <c r="AC21" s="434"/>
      <c r="AD21" s="434"/>
      <c r="AE21" s="434"/>
      <c r="AF21" s="434"/>
      <c r="AG21" s="434"/>
      <c r="AH21" s="434"/>
      <c r="AI21" s="434"/>
      <c r="AJ21" s="434"/>
      <c r="AK21" s="434"/>
      <c r="AL21" s="434"/>
      <c r="AM21" s="434"/>
      <c r="AN21" s="434"/>
      <c r="AO21" s="434"/>
      <c r="AP21" s="434"/>
      <c r="AQ21" s="434"/>
      <c r="AR21" s="434"/>
      <c r="AS21" s="434"/>
      <c r="AT21" s="434"/>
      <c r="AU21" s="434"/>
      <c r="AV21" s="434"/>
      <c r="AW21" s="434"/>
      <c r="AX21" s="434"/>
      <c r="AY21" s="434"/>
      <c r="AZ21" s="434"/>
      <c r="BA21" s="434"/>
      <c r="BB21" s="434"/>
      <c r="BC21" s="434"/>
      <c r="BD21" s="434"/>
      <c r="BE21" s="434"/>
      <c r="BF21" s="434"/>
      <c r="BG21" s="434"/>
      <c r="BH21" s="434"/>
      <c r="BI21" s="434"/>
      <c r="BJ21" s="434"/>
      <c r="BK21" s="434"/>
      <c r="BL21" s="434"/>
      <c r="BM21" s="434"/>
      <c r="BN21" s="434"/>
      <c r="BO21" s="434"/>
      <c r="BP21" s="434"/>
      <c r="BQ21" s="434"/>
      <c r="BR21" s="434"/>
      <c r="BS21" s="434"/>
      <c r="BT21" s="434"/>
      <c r="BU21" s="434"/>
      <c r="BV21" s="434"/>
      <c r="BW21" s="434"/>
      <c r="BX21" s="434"/>
      <c r="BY21" s="434"/>
      <c r="BZ21" s="434"/>
      <c r="CA21" s="434"/>
      <c r="CB21" s="434"/>
      <c r="CC21" s="434"/>
      <c r="CD21" s="434"/>
      <c r="CE21" s="434"/>
      <c r="CF21" s="434"/>
      <c r="CG21" s="434"/>
      <c r="CH21" s="434"/>
      <c r="CI21" s="434"/>
      <c r="CJ21" s="434"/>
      <c r="CK21" s="434"/>
      <c r="CL21" s="434"/>
      <c r="CM21" s="434"/>
      <c r="CN21" s="434"/>
      <c r="CO21" s="434"/>
      <c r="CP21" s="434"/>
      <c r="CQ21" s="434"/>
      <c r="CR21" s="434"/>
      <c r="CS21" s="434"/>
      <c r="CT21" s="434"/>
      <c r="CU21" s="434"/>
      <c r="CV21" s="434"/>
      <c r="CW21" s="434"/>
      <c r="CX21" s="434"/>
      <c r="CY21" s="434"/>
      <c r="CZ21" s="434"/>
      <c r="DA21" s="434"/>
      <c r="DB21" s="434"/>
      <c r="DC21" s="434"/>
      <c r="DD21" s="434"/>
      <c r="DE21" s="434"/>
      <c r="DF21" s="434"/>
      <c r="DG21" s="434"/>
      <c r="DH21" s="434"/>
      <c r="DI21" s="434"/>
      <c r="DJ21" s="434"/>
      <c r="DK21" s="434"/>
      <c r="DL21" s="434"/>
      <c r="DM21" s="434"/>
      <c r="DN21" s="434"/>
      <c r="DO21" s="434"/>
      <c r="DP21" s="434"/>
      <c r="DQ21" s="434"/>
      <c r="DR21" s="434"/>
      <c r="DS21" s="434"/>
      <c r="DT21" s="434"/>
      <c r="DU21" s="434"/>
      <c r="DV21" s="434"/>
      <c r="DW21" s="434"/>
      <c r="DX21" s="434"/>
      <c r="DY21" s="434"/>
      <c r="DZ21" s="434"/>
      <c r="EA21" s="434"/>
      <c r="EB21" s="434"/>
      <c r="EC21" s="434"/>
      <c r="ED21" s="434"/>
      <c r="EE21" s="434"/>
      <c r="EF21" s="434"/>
      <c r="EG21" s="434"/>
      <c r="EH21" s="434"/>
      <c r="EI21" s="434"/>
      <c r="EJ21" s="434"/>
      <c r="EK21" s="434"/>
      <c r="EL21" s="434"/>
      <c r="EM21" s="434"/>
      <c r="EN21" s="434"/>
      <c r="EO21" s="434"/>
      <c r="EP21" s="434"/>
      <c r="EQ21" s="434"/>
      <c r="ER21" s="434"/>
      <c r="ES21" s="434"/>
      <c r="ET21" s="434"/>
      <c r="EU21" s="434"/>
      <c r="EV21" s="434"/>
      <c r="EW21" s="434"/>
      <c r="EX21" s="434"/>
      <c r="EY21" s="434"/>
      <c r="EZ21" s="434"/>
      <c r="FA21" s="434"/>
      <c r="FB21" s="434"/>
      <c r="FC21" s="434"/>
      <c r="FD21" s="434"/>
      <c r="FE21" s="434"/>
      <c r="FF21" s="434"/>
      <c r="FG21" s="434"/>
      <c r="FH21" s="434"/>
      <c r="FI21" s="434"/>
      <c r="FJ21" s="434"/>
      <c r="FK21" s="434"/>
      <c r="FL21" s="434"/>
      <c r="FM21" s="434"/>
      <c r="FN21" s="434"/>
      <c r="FO21" s="434"/>
      <c r="FP21" s="434"/>
      <c r="FQ21" s="434"/>
      <c r="FR21" s="434"/>
      <c r="FS21" s="434"/>
      <c r="FT21" s="434"/>
      <c r="FU21" s="434"/>
      <c r="FV21" s="434"/>
      <c r="FW21" s="434"/>
      <c r="FX21" s="434"/>
      <c r="FY21" s="434"/>
      <c r="FZ21" s="434"/>
      <c r="GA21" s="434"/>
      <c r="GB21" s="434"/>
      <c r="GC21" s="434"/>
      <c r="GD21" s="434"/>
      <c r="GE21" s="434"/>
      <c r="GF21" s="434"/>
      <c r="GG21" s="434"/>
      <c r="GH21" s="434"/>
      <c r="GI21" s="434"/>
      <c r="GJ21" s="434"/>
      <c r="GK21" s="434"/>
      <c r="GL21" s="434"/>
      <c r="GM21" s="434"/>
      <c r="GN21" s="434"/>
      <c r="GO21" s="434"/>
      <c r="GP21" s="434"/>
      <c r="GQ21" s="434"/>
      <c r="GR21" s="434"/>
      <c r="GS21" s="434"/>
      <c r="GT21" s="434"/>
      <c r="GU21" s="434"/>
      <c r="GV21" s="434"/>
      <c r="GW21" s="434"/>
    </row>
    <row r="22" spans="2:205" x14ac:dyDescent="0.3">
      <c r="B22" s="433"/>
      <c r="C22" s="434"/>
      <c r="D22" s="438"/>
      <c r="E22" s="434"/>
      <c r="F22" s="434"/>
      <c r="G22" s="434"/>
      <c r="H22" s="434"/>
      <c r="I22" s="434"/>
      <c r="J22" s="434"/>
      <c r="K22" s="434"/>
      <c r="L22" s="434"/>
      <c r="M22" s="434"/>
      <c r="N22" s="434"/>
      <c r="O22" s="434"/>
      <c r="P22" s="434"/>
      <c r="Q22" s="434"/>
      <c r="R22" s="434"/>
      <c r="S22" s="434"/>
      <c r="T22" s="434"/>
      <c r="U22" s="434"/>
      <c r="V22" s="434"/>
      <c r="W22" s="434"/>
      <c r="X22" s="434"/>
      <c r="Y22" s="434"/>
      <c r="Z22" s="434"/>
      <c r="AA22" s="434"/>
      <c r="AB22" s="434"/>
      <c r="AC22" s="434"/>
      <c r="AD22" s="434"/>
      <c r="AE22" s="434"/>
      <c r="AF22" s="434"/>
      <c r="AG22" s="434"/>
      <c r="AH22" s="434"/>
      <c r="AI22" s="434"/>
      <c r="AJ22" s="434"/>
      <c r="AK22" s="434"/>
      <c r="AL22" s="434"/>
      <c r="AM22" s="434"/>
      <c r="AN22" s="434"/>
      <c r="AO22" s="434"/>
      <c r="AP22" s="434"/>
      <c r="AQ22" s="434"/>
      <c r="AR22" s="434"/>
      <c r="AS22" s="434"/>
      <c r="AT22" s="434"/>
      <c r="AU22" s="434"/>
      <c r="AV22" s="434"/>
      <c r="AW22" s="434"/>
      <c r="AX22" s="434"/>
      <c r="AY22" s="434"/>
      <c r="AZ22" s="434"/>
      <c r="BA22" s="434"/>
      <c r="BB22" s="434"/>
      <c r="BC22" s="434"/>
      <c r="BD22" s="434"/>
      <c r="BE22" s="434"/>
      <c r="BF22" s="434"/>
      <c r="BG22" s="434"/>
      <c r="BH22" s="434"/>
      <c r="BI22" s="434"/>
      <c r="BJ22" s="434"/>
      <c r="BK22" s="434"/>
      <c r="BL22" s="434"/>
      <c r="BM22" s="434"/>
      <c r="BN22" s="434"/>
      <c r="BO22" s="434"/>
      <c r="BP22" s="434"/>
      <c r="BQ22" s="434"/>
      <c r="BR22" s="434"/>
      <c r="BS22" s="434"/>
      <c r="BT22" s="434"/>
      <c r="BU22" s="434"/>
      <c r="BV22" s="434"/>
      <c r="BW22" s="434"/>
      <c r="BX22" s="434"/>
      <c r="BY22" s="434"/>
      <c r="BZ22" s="434"/>
      <c r="CA22" s="434"/>
      <c r="CB22" s="434"/>
      <c r="CC22" s="434"/>
      <c r="CD22" s="434"/>
      <c r="CE22" s="434"/>
      <c r="CF22" s="434"/>
      <c r="CG22" s="434"/>
      <c r="CH22" s="434"/>
      <c r="CI22" s="434"/>
      <c r="CJ22" s="434"/>
      <c r="CK22" s="434"/>
      <c r="CL22" s="434"/>
      <c r="CM22" s="434"/>
      <c r="CN22" s="434"/>
      <c r="CO22" s="434"/>
      <c r="CP22" s="434"/>
      <c r="CQ22" s="434"/>
      <c r="CR22" s="434"/>
      <c r="CS22" s="434"/>
      <c r="CT22" s="434"/>
      <c r="CU22" s="434"/>
      <c r="CV22" s="434"/>
      <c r="CW22" s="434"/>
      <c r="CX22" s="434"/>
      <c r="CY22" s="434"/>
      <c r="CZ22" s="434"/>
      <c r="DA22" s="434"/>
      <c r="DB22" s="434"/>
      <c r="DC22" s="434"/>
      <c r="DD22" s="434"/>
      <c r="DE22" s="434"/>
      <c r="DF22" s="434"/>
      <c r="DG22" s="434"/>
      <c r="DH22" s="434"/>
      <c r="DI22" s="434"/>
      <c r="DJ22" s="434"/>
      <c r="DK22" s="434"/>
      <c r="DL22" s="434"/>
      <c r="DM22" s="434"/>
      <c r="DN22" s="434"/>
      <c r="DO22" s="434"/>
      <c r="DP22" s="434"/>
      <c r="DQ22" s="434"/>
      <c r="DR22" s="434"/>
      <c r="DS22" s="434"/>
      <c r="DT22" s="434"/>
      <c r="DU22" s="434"/>
      <c r="DV22" s="434"/>
      <c r="DW22" s="434"/>
      <c r="DX22" s="434"/>
      <c r="DY22" s="434"/>
      <c r="DZ22" s="434"/>
      <c r="EA22" s="434"/>
      <c r="EB22" s="434"/>
      <c r="EC22" s="434"/>
      <c r="ED22" s="434"/>
      <c r="EE22" s="434"/>
      <c r="EF22" s="434"/>
      <c r="EG22" s="434"/>
      <c r="EH22" s="434"/>
      <c r="EI22" s="434"/>
      <c r="EJ22" s="434"/>
      <c r="EK22" s="434"/>
      <c r="EL22" s="434"/>
      <c r="EM22" s="434"/>
      <c r="EN22" s="434"/>
      <c r="EO22" s="434"/>
      <c r="EP22" s="434"/>
      <c r="EQ22" s="434"/>
      <c r="ER22" s="434"/>
      <c r="ES22" s="434"/>
      <c r="ET22" s="434"/>
      <c r="EU22" s="434"/>
      <c r="EV22" s="434"/>
      <c r="EW22" s="434"/>
      <c r="EX22" s="434"/>
      <c r="EY22" s="434"/>
      <c r="EZ22" s="434"/>
      <c r="FA22" s="434"/>
      <c r="FB22" s="434"/>
      <c r="FC22" s="434"/>
      <c r="FD22" s="434"/>
      <c r="FE22" s="434"/>
      <c r="FF22" s="434"/>
      <c r="FG22" s="434"/>
      <c r="FH22" s="434"/>
      <c r="FI22" s="434"/>
      <c r="FJ22" s="434"/>
      <c r="FK22" s="434"/>
      <c r="FL22" s="434"/>
      <c r="FM22" s="434"/>
      <c r="FN22" s="434"/>
      <c r="FO22" s="434"/>
      <c r="FP22" s="434"/>
      <c r="FQ22" s="434"/>
      <c r="FR22" s="434"/>
      <c r="FS22" s="434"/>
      <c r="FT22" s="434"/>
      <c r="FU22" s="434"/>
      <c r="FV22" s="434"/>
      <c r="FW22" s="434"/>
      <c r="FX22" s="434"/>
      <c r="FY22" s="434"/>
      <c r="FZ22" s="434"/>
      <c r="GA22" s="434"/>
      <c r="GB22" s="434"/>
      <c r="GC22" s="434"/>
      <c r="GD22" s="434"/>
      <c r="GE22" s="434"/>
      <c r="GF22" s="434"/>
      <c r="GG22" s="434"/>
      <c r="GH22" s="434"/>
      <c r="GI22" s="434"/>
      <c r="GJ22" s="434"/>
      <c r="GK22" s="434"/>
      <c r="GL22" s="434"/>
      <c r="GM22" s="434"/>
      <c r="GN22" s="434"/>
      <c r="GO22" s="434"/>
      <c r="GP22" s="434"/>
      <c r="GQ22" s="434"/>
      <c r="GR22" s="434"/>
      <c r="GS22" s="434"/>
      <c r="GT22" s="434"/>
      <c r="GU22" s="434"/>
      <c r="GV22" s="434"/>
      <c r="GW22" s="434"/>
    </row>
    <row r="23" spans="2:205" x14ac:dyDescent="0.3">
      <c r="B23" s="433"/>
      <c r="C23" s="434"/>
      <c r="D23" s="438"/>
      <c r="E23" s="434"/>
      <c r="F23" s="434"/>
      <c r="G23" s="434"/>
      <c r="H23" s="434"/>
      <c r="I23" s="434"/>
      <c r="J23" s="434"/>
      <c r="K23" s="434"/>
      <c r="L23" s="434"/>
      <c r="M23" s="434"/>
      <c r="N23" s="434"/>
      <c r="O23" s="434"/>
      <c r="P23" s="434"/>
      <c r="Q23" s="434"/>
      <c r="R23" s="434"/>
      <c r="S23" s="434"/>
      <c r="T23" s="434"/>
      <c r="U23" s="434"/>
      <c r="V23" s="434"/>
      <c r="W23" s="434"/>
      <c r="X23" s="434"/>
      <c r="Y23" s="434"/>
      <c r="Z23" s="434"/>
      <c r="AA23" s="434"/>
      <c r="AB23" s="434"/>
      <c r="AC23" s="434"/>
      <c r="AD23" s="434"/>
      <c r="AE23" s="434"/>
      <c r="AF23" s="434"/>
      <c r="AG23" s="434"/>
      <c r="AH23" s="434"/>
      <c r="AI23" s="434"/>
      <c r="AJ23" s="434"/>
      <c r="AK23" s="434"/>
      <c r="AL23" s="434"/>
      <c r="AM23" s="434"/>
      <c r="AN23" s="434"/>
      <c r="AO23" s="434"/>
      <c r="AP23" s="434"/>
      <c r="AQ23" s="434"/>
      <c r="AR23" s="434"/>
      <c r="AS23" s="434"/>
      <c r="AT23" s="434"/>
      <c r="AU23" s="434"/>
      <c r="AV23" s="434"/>
      <c r="AW23" s="434"/>
      <c r="AX23" s="434"/>
      <c r="AY23" s="434"/>
      <c r="AZ23" s="434"/>
      <c r="BA23" s="434"/>
      <c r="BB23" s="434"/>
      <c r="BC23" s="434"/>
      <c r="BD23" s="434"/>
      <c r="BE23" s="434"/>
      <c r="BF23" s="434"/>
      <c r="BG23" s="434"/>
      <c r="BH23" s="434"/>
      <c r="BI23" s="434"/>
      <c r="BJ23" s="434"/>
      <c r="BK23" s="434"/>
      <c r="BL23" s="434"/>
      <c r="BM23" s="434"/>
      <c r="BN23" s="434"/>
      <c r="BO23" s="434"/>
      <c r="BP23" s="434"/>
      <c r="BQ23" s="434"/>
      <c r="BR23" s="434"/>
      <c r="BS23" s="434"/>
      <c r="BT23" s="434"/>
      <c r="BU23" s="434"/>
      <c r="BV23" s="434"/>
      <c r="BW23" s="434"/>
      <c r="BX23" s="434"/>
      <c r="BY23" s="434"/>
      <c r="BZ23" s="434"/>
      <c r="CA23" s="434"/>
      <c r="CB23" s="434"/>
      <c r="CC23" s="434"/>
      <c r="CD23" s="434"/>
      <c r="CE23" s="434"/>
      <c r="CF23" s="434"/>
      <c r="CG23" s="434"/>
      <c r="CH23" s="434"/>
      <c r="CI23" s="434"/>
      <c r="CJ23" s="434"/>
      <c r="CK23" s="434"/>
      <c r="CL23" s="434"/>
      <c r="CM23" s="434"/>
      <c r="CN23" s="434"/>
      <c r="CO23" s="434"/>
      <c r="CP23" s="434"/>
      <c r="CQ23" s="434"/>
      <c r="CR23" s="434"/>
      <c r="CS23" s="434"/>
      <c r="CT23" s="434"/>
      <c r="CU23" s="434"/>
      <c r="CV23" s="434"/>
      <c r="CW23" s="434"/>
      <c r="CX23" s="434"/>
      <c r="CY23" s="434"/>
      <c r="CZ23" s="434"/>
      <c r="DA23" s="434"/>
      <c r="DB23" s="434"/>
      <c r="DC23" s="434"/>
      <c r="DD23" s="434"/>
      <c r="DE23" s="434"/>
      <c r="DF23" s="434"/>
      <c r="DG23" s="434"/>
      <c r="DH23" s="434"/>
      <c r="DI23" s="434"/>
      <c r="DJ23" s="434"/>
      <c r="DK23" s="434"/>
      <c r="DL23" s="434"/>
      <c r="DM23" s="434"/>
      <c r="DN23" s="434"/>
      <c r="DO23" s="434"/>
      <c r="DP23" s="434"/>
      <c r="DQ23" s="434"/>
      <c r="DR23" s="434"/>
      <c r="DS23" s="434"/>
      <c r="DT23" s="434"/>
      <c r="DU23" s="434"/>
      <c r="DV23" s="434"/>
      <c r="DW23" s="434"/>
      <c r="DX23" s="434"/>
      <c r="DY23" s="434"/>
      <c r="DZ23" s="434"/>
      <c r="EA23" s="434"/>
      <c r="EB23" s="434"/>
      <c r="EC23" s="434"/>
      <c r="ED23" s="434"/>
      <c r="EE23" s="434"/>
      <c r="EF23" s="434"/>
      <c r="EG23" s="434"/>
      <c r="EH23" s="434"/>
      <c r="EI23" s="434"/>
      <c r="EJ23" s="434"/>
      <c r="EK23" s="434"/>
      <c r="EL23" s="434"/>
      <c r="EM23" s="434"/>
      <c r="EN23" s="434"/>
      <c r="EO23" s="434"/>
      <c r="EP23" s="434"/>
      <c r="EQ23" s="434"/>
      <c r="ER23" s="434"/>
      <c r="ES23" s="434"/>
      <c r="ET23" s="434"/>
      <c r="EU23" s="434"/>
      <c r="EV23" s="434"/>
      <c r="EW23" s="434"/>
      <c r="EX23" s="434"/>
      <c r="EY23" s="434"/>
      <c r="EZ23" s="434"/>
      <c r="FA23" s="434"/>
      <c r="FB23" s="434"/>
      <c r="FC23" s="434"/>
      <c r="FD23" s="434"/>
      <c r="FE23" s="434"/>
      <c r="FF23" s="434"/>
      <c r="FG23" s="434"/>
      <c r="FH23" s="434"/>
      <c r="FI23" s="434"/>
      <c r="FJ23" s="434"/>
      <c r="FK23" s="434"/>
      <c r="FL23" s="434"/>
      <c r="FM23" s="434"/>
      <c r="FN23" s="434"/>
      <c r="FO23" s="434"/>
      <c r="FP23" s="434"/>
      <c r="FQ23" s="434"/>
      <c r="FR23" s="434"/>
      <c r="FS23" s="434"/>
      <c r="FT23" s="434"/>
      <c r="FU23" s="434"/>
      <c r="FV23" s="434"/>
      <c r="FW23" s="434"/>
      <c r="FX23" s="434"/>
      <c r="FY23" s="434"/>
      <c r="FZ23" s="434"/>
      <c r="GA23" s="434"/>
      <c r="GB23" s="434"/>
      <c r="GC23" s="434"/>
      <c r="GD23" s="434"/>
      <c r="GE23" s="434"/>
      <c r="GF23" s="434"/>
      <c r="GG23" s="434"/>
      <c r="GH23" s="434"/>
      <c r="GI23" s="434"/>
      <c r="GJ23" s="434"/>
      <c r="GK23" s="434"/>
      <c r="GL23" s="434"/>
      <c r="GM23" s="434"/>
      <c r="GN23" s="434"/>
      <c r="GO23" s="434"/>
      <c r="GP23" s="434"/>
      <c r="GQ23" s="434"/>
      <c r="GR23" s="434"/>
      <c r="GS23" s="434"/>
      <c r="GT23" s="434"/>
      <c r="GU23" s="434"/>
      <c r="GV23" s="434"/>
      <c r="GW23" s="434"/>
    </row>
    <row r="24" spans="2:205" x14ac:dyDescent="0.3">
      <c r="B24" s="433"/>
      <c r="C24" s="434"/>
      <c r="D24" s="438"/>
      <c r="E24" s="434"/>
      <c r="F24" s="434"/>
      <c r="G24" s="434"/>
      <c r="H24" s="434"/>
      <c r="I24" s="434"/>
      <c r="J24" s="434"/>
      <c r="K24" s="434"/>
      <c r="L24" s="434"/>
      <c r="M24" s="434"/>
      <c r="N24" s="434"/>
      <c r="O24" s="434"/>
      <c r="P24" s="434"/>
      <c r="Q24" s="434"/>
      <c r="R24" s="434"/>
      <c r="S24" s="434"/>
      <c r="T24" s="434"/>
      <c r="U24" s="434"/>
      <c r="V24" s="434"/>
      <c r="W24" s="434"/>
      <c r="X24" s="434"/>
      <c r="Y24" s="434"/>
      <c r="Z24" s="434"/>
      <c r="AA24" s="434"/>
      <c r="AB24" s="434"/>
      <c r="AC24" s="434"/>
      <c r="AD24" s="434"/>
      <c r="AE24" s="434"/>
      <c r="AF24" s="434"/>
      <c r="AG24" s="434"/>
      <c r="AH24" s="434"/>
      <c r="AI24" s="434"/>
      <c r="AJ24" s="434"/>
      <c r="AK24" s="434"/>
      <c r="AL24" s="434"/>
      <c r="AM24" s="434"/>
      <c r="AN24" s="434"/>
      <c r="AO24" s="434"/>
      <c r="AP24" s="434"/>
      <c r="AQ24" s="434"/>
      <c r="AR24" s="434"/>
      <c r="AS24" s="434"/>
      <c r="AT24" s="434"/>
      <c r="AU24" s="434"/>
      <c r="AV24" s="434"/>
      <c r="AW24" s="434"/>
      <c r="AX24" s="434"/>
      <c r="AY24" s="434"/>
      <c r="AZ24" s="434"/>
      <c r="BA24" s="434"/>
      <c r="BB24" s="434"/>
      <c r="BC24" s="434"/>
      <c r="BD24" s="434"/>
      <c r="BE24" s="434"/>
      <c r="BF24" s="434"/>
      <c r="BG24" s="434"/>
      <c r="BH24" s="434"/>
      <c r="BI24" s="434"/>
      <c r="BJ24" s="434"/>
      <c r="BK24" s="434"/>
      <c r="BL24" s="434"/>
      <c r="BM24" s="434"/>
      <c r="BN24" s="434"/>
      <c r="BO24" s="434"/>
      <c r="BP24" s="434"/>
      <c r="BQ24" s="434"/>
      <c r="BR24" s="434"/>
      <c r="BS24" s="434"/>
      <c r="BT24" s="434"/>
      <c r="BU24" s="434"/>
      <c r="BV24" s="434"/>
      <c r="BW24" s="434"/>
      <c r="BX24" s="434"/>
      <c r="BY24" s="434"/>
      <c r="BZ24" s="434"/>
      <c r="CA24" s="434"/>
      <c r="CB24" s="434"/>
      <c r="CC24" s="434"/>
      <c r="CD24" s="434"/>
      <c r="CE24" s="434"/>
      <c r="CF24" s="434"/>
      <c r="CG24" s="434"/>
      <c r="CH24" s="434"/>
      <c r="CI24" s="434"/>
      <c r="CJ24" s="434"/>
      <c r="CK24" s="434"/>
      <c r="CL24" s="434"/>
      <c r="CM24" s="434"/>
      <c r="CN24" s="434"/>
      <c r="CO24" s="434"/>
      <c r="CP24" s="434"/>
      <c r="CQ24" s="434"/>
      <c r="CR24" s="434"/>
      <c r="CS24" s="434"/>
      <c r="CT24" s="434"/>
      <c r="CU24" s="434"/>
      <c r="CV24" s="434"/>
      <c r="CW24" s="434"/>
      <c r="CX24" s="434"/>
      <c r="CY24" s="434"/>
      <c r="CZ24" s="434"/>
      <c r="DA24" s="434"/>
      <c r="DB24" s="434"/>
      <c r="DC24" s="434"/>
      <c r="DD24" s="434"/>
      <c r="DE24" s="434"/>
      <c r="DF24" s="434"/>
      <c r="DG24" s="434"/>
      <c r="DH24" s="434"/>
      <c r="DI24" s="434"/>
      <c r="DJ24" s="434"/>
      <c r="DK24" s="434"/>
      <c r="DL24" s="434"/>
      <c r="DM24" s="434"/>
      <c r="DN24" s="434"/>
      <c r="DO24" s="434"/>
      <c r="DP24" s="434"/>
      <c r="DQ24" s="434"/>
      <c r="DR24" s="434"/>
      <c r="DS24" s="434"/>
      <c r="DT24" s="434"/>
      <c r="DU24" s="434"/>
      <c r="DV24" s="434"/>
      <c r="DW24" s="434"/>
      <c r="DX24" s="434"/>
      <c r="DY24" s="434"/>
      <c r="DZ24" s="434"/>
      <c r="EA24" s="434"/>
      <c r="EB24" s="434"/>
      <c r="EC24" s="434"/>
      <c r="ED24" s="434"/>
      <c r="EE24" s="434"/>
      <c r="EF24" s="434"/>
      <c r="EG24" s="434"/>
      <c r="EH24" s="434"/>
      <c r="EI24" s="434"/>
      <c r="EJ24" s="434"/>
      <c r="EK24" s="434"/>
      <c r="EL24" s="434"/>
      <c r="EM24" s="434"/>
      <c r="EN24" s="434"/>
      <c r="EO24" s="434"/>
      <c r="EP24" s="434"/>
      <c r="EQ24" s="434"/>
      <c r="ER24" s="434"/>
      <c r="ES24" s="434"/>
      <c r="ET24" s="434"/>
      <c r="EU24" s="434"/>
      <c r="EV24" s="434"/>
      <c r="EW24" s="434"/>
      <c r="EX24" s="434"/>
      <c r="EY24" s="434"/>
      <c r="EZ24" s="434"/>
      <c r="FA24" s="434"/>
      <c r="FB24" s="434"/>
      <c r="FC24" s="434"/>
      <c r="FD24" s="434"/>
      <c r="FE24" s="434"/>
      <c r="FF24" s="434"/>
      <c r="FG24" s="434"/>
      <c r="FH24" s="434"/>
      <c r="FI24" s="434"/>
      <c r="FJ24" s="434"/>
      <c r="FK24" s="434"/>
      <c r="FL24" s="434"/>
      <c r="FM24" s="434"/>
      <c r="FN24" s="434"/>
      <c r="FO24" s="434"/>
      <c r="FP24" s="434"/>
      <c r="FQ24" s="434"/>
      <c r="FR24" s="434"/>
      <c r="FS24" s="434"/>
      <c r="FT24" s="434"/>
      <c r="FU24" s="434"/>
      <c r="FV24" s="434"/>
      <c r="FW24" s="434"/>
      <c r="FX24" s="434"/>
      <c r="FY24" s="434"/>
      <c r="FZ24" s="434"/>
      <c r="GA24" s="434"/>
      <c r="GB24" s="434"/>
      <c r="GC24" s="434"/>
      <c r="GD24" s="434"/>
      <c r="GE24" s="434"/>
      <c r="GF24" s="434"/>
      <c r="GG24" s="434"/>
      <c r="GH24" s="434"/>
      <c r="GI24" s="434"/>
      <c r="GJ24" s="434"/>
      <c r="GK24" s="434"/>
      <c r="GL24" s="434"/>
      <c r="GM24" s="434"/>
      <c r="GN24" s="434"/>
      <c r="GO24" s="434"/>
      <c r="GP24" s="434"/>
      <c r="GQ24" s="434"/>
      <c r="GR24" s="434"/>
      <c r="GS24" s="434"/>
      <c r="GT24" s="434"/>
      <c r="GU24" s="434"/>
      <c r="GV24" s="434"/>
      <c r="GW24" s="434"/>
    </row>
    <row r="25" spans="2:205" x14ac:dyDescent="0.3">
      <c r="B25" s="433"/>
      <c r="C25" s="434"/>
      <c r="D25" s="438"/>
      <c r="E25" s="434"/>
      <c r="F25" s="434"/>
      <c r="G25" s="434"/>
      <c r="H25" s="434"/>
      <c r="I25" s="434"/>
      <c r="J25" s="434"/>
      <c r="K25" s="434"/>
      <c r="L25" s="434"/>
      <c r="M25" s="434"/>
      <c r="N25" s="434"/>
      <c r="O25" s="434"/>
      <c r="P25" s="434"/>
      <c r="Q25" s="434"/>
      <c r="R25" s="434"/>
      <c r="S25" s="434"/>
      <c r="T25" s="434"/>
      <c r="U25" s="434"/>
      <c r="V25" s="434"/>
      <c r="W25" s="434"/>
      <c r="X25" s="434"/>
      <c r="Y25" s="434"/>
      <c r="Z25" s="434"/>
      <c r="AA25" s="434"/>
      <c r="AB25" s="434"/>
      <c r="AC25" s="434"/>
      <c r="AD25" s="434"/>
      <c r="AE25" s="434"/>
      <c r="AF25" s="434"/>
      <c r="AG25" s="434"/>
      <c r="AH25" s="434"/>
      <c r="AI25" s="434"/>
      <c r="AJ25" s="434"/>
      <c r="AK25" s="434"/>
      <c r="AL25" s="434"/>
      <c r="AM25" s="434"/>
      <c r="AN25" s="434"/>
      <c r="AO25" s="434"/>
      <c r="AP25" s="434"/>
      <c r="AQ25" s="434"/>
      <c r="AR25" s="434"/>
      <c r="AS25" s="434"/>
      <c r="AT25" s="434"/>
      <c r="AU25" s="434"/>
      <c r="AV25" s="434"/>
      <c r="AW25" s="434"/>
      <c r="AX25" s="434"/>
      <c r="AY25" s="434"/>
      <c r="AZ25" s="434"/>
      <c r="BA25" s="434"/>
      <c r="BB25" s="434"/>
      <c r="BC25" s="434"/>
      <c r="BD25" s="434"/>
      <c r="BE25" s="434"/>
      <c r="BF25" s="434"/>
      <c r="BG25" s="434"/>
      <c r="BH25" s="434"/>
      <c r="BI25" s="434"/>
      <c r="BJ25" s="434"/>
      <c r="BK25" s="434"/>
      <c r="BL25" s="434"/>
      <c r="BM25" s="434"/>
      <c r="BN25" s="434"/>
      <c r="BO25" s="434"/>
      <c r="BP25" s="434"/>
      <c r="BQ25" s="434"/>
      <c r="BR25" s="434"/>
      <c r="BS25" s="434"/>
      <c r="BT25" s="434"/>
      <c r="BU25" s="434"/>
      <c r="BV25" s="434"/>
      <c r="BW25" s="434"/>
      <c r="BX25" s="434"/>
      <c r="BY25" s="434"/>
      <c r="BZ25" s="434"/>
      <c r="CA25" s="434"/>
      <c r="CB25" s="434"/>
      <c r="CC25" s="434"/>
      <c r="CD25" s="434"/>
      <c r="CE25" s="434"/>
      <c r="CF25" s="434"/>
      <c r="CG25" s="434"/>
      <c r="CH25" s="434"/>
      <c r="CI25" s="434"/>
      <c r="CJ25" s="434"/>
      <c r="CK25" s="434"/>
      <c r="CL25" s="434"/>
      <c r="CM25" s="434"/>
      <c r="CN25" s="434"/>
      <c r="CO25" s="434"/>
      <c r="CP25" s="434"/>
      <c r="CQ25" s="434"/>
      <c r="CR25" s="434"/>
      <c r="CS25" s="434"/>
      <c r="CT25" s="434"/>
      <c r="CU25" s="434"/>
      <c r="CV25" s="434"/>
      <c r="CW25" s="434"/>
      <c r="CX25" s="434"/>
      <c r="CY25" s="434"/>
      <c r="CZ25" s="434"/>
      <c r="DA25" s="434"/>
      <c r="DB25" s="434"/>
      <c r="DC25" s="434"/>
      <c r="DD25" s="434"/>
      <c r="DE25" s="434"/>
      <c r="DF25" s="434"/>
      <c r="DG25" s="434"/>
      <c r="DH25" s="434"/>
      <c r="DI25" s="434"/>
      <c r="DJ25" s="434"/>
      <c r="DK25" s="434"/>
      <c r="DL25" s="434"/>
      <c r="DM25" s="434"/>
      <c r="DN25" s="434"/>
      <c r="DO25" s="434"/>
      <c r="DP25" s="434"/>
      <c r="DQ25" s="434"/>
      <c r="DR25" s="434"/>
      <c r="DS25" s="434"/>
      <c r="DT25" s="434"/>
      <c r="DU25" s="434"/>
      <c r="DV25" s="434"/>
      <c r="DW25" s="434"/>
      <c r="DX25" s="434"/>
      <c r="DY25" s="434"/>
      <c r="DZ25" s="434"/>
      <c r="EA25" s="434"/>
      <c r="EB25" s="434"/>
      <c r="EC25" s="434"/>
      <c r="ED25" s="434"/>
      <c r="EE25" s="434"/>
      <c r="EF25" s="434"/>
      <c r="EG25" s="434"/>
      <c r="EH25" s="434"/>
      <c r="EI25" s="434"/>
      <c r="EJ25" s="434"/>
      <c r="EK25" s="434"/>
      <c r="EL25" s="434"/>
      <c r="EM25" s="434"/>
      <c r="EN25" s="434"/>
      <c r="EO25" s="434"/>
      <c r="EP25" s="434"/>
      <c r="EQ25" s="434"/>
      <c r="ER25" s="434"/>
      <c r="ES25" s="434"/>
      <c r="ET25" s="434"/>
      <c r="EU25" s="434"/>
      <c r="EV25" s="434"/>
      <c r="EW25" s="434"/>
      <c r="EX25" s="434"/>
      <c r="EY25" s="434"/>
      <c r="EZ25" s="434"/>
      <c r="FA25" s="434"/>
      <c r="FB25" s="434"/>
      <c r="FC25" s="434"/>
      <c r="FD25" s="434"/>
      <c r="FE25" s="434"/>
      <c r="FF25" s="434"/>
      <c r="FG25" s="434"/>
      <c r="FH25" s="434"/>
      <c r="FI25" s="434"/>
      <c r="FJ25" s="434"/>
      <c r="FK25" s="434"/>
      <c r="FL25" s="434"/>
      <c r="FM25" s="434"/>
      <c r="FN25" s="434"/>
      <c r="FO25" s="434"/>
      <c r="FP25" s="434"/>
      <c r="FQ25" s="434"/>
      <c r="FR25" s="434"/>
      <c r="FS25" s="434"/>
      <c r="FT25" s="434"/>
      <c r="FU25" s="434"/>
      <c r="FV25" s="434"/>
      <c r="FW25" s="434"/>
      <c r="FX25" s="434"/>
      <c r="FY25" s="434"/>
      <c r="FZ25" s="434"/>
      <c r="GA25" s="434"/>
      <c r="GB25" s="434"/>
      <c r="GC25" s="434"/>
      <c r="GD25" s="434"/>
      <c r="GE25" s="434"/>
      <c r="GF25" s="434"/>
      <c r="GG25" s="434"/>
      <c r="GH25" s="434"/>
      <c r="GI25" s="434"/>
      <c r="GJ25" s="434"/>
      <c r="GK25" s="434"/>
      <c r="GL25" s="434"/>
      <c r="GM25" s="434"/>
      <c r="GN25" s="434"/>
      <c r="GO25" s="434"/>
      <c r="GP25" s="434"/>
      <c r="GQ25" s="434"/>
      <c r="GR25" s="434"/>
      <c r="GS25" s="434"/>
      <c r="GT25" s="434"/>
      <c r="GU25" s="434"/>
      <c r="GV25" s="434"/>
      <c r="GW25" s="434"/>
    </row>
    <row r="26" spans="2:205" x14ac:dyDescent="0.3">
      <c r="B26" s="433"/>
      <c r="C26" s="434"/>
      <c r="D26" s="438"/>
      <c r="E26" s="434"/>
      <c r="F26" s="434"/>
      <c r="G26" s="434"/>
      <c r="H26" s="434"/>
      <c r="I26" s="434"/>
      <c r="J26" s="434"/>
      <c r="K26" s="434"/>
      <c r="L26" s="434"/>
      <c r="M26" s="434"/>
      <c r="N26" s="434"/>
      <c r="O26" s="434"/>
      <c r="P26" s="434"/>
      <c r="Q26" s="434"/>
      <c r="R26" s="434"/>
      <c r="S26" s="434"/>
      <c r="T26" s="434"/>
      <c r="U26" s="434"/>
      <c r="V26" s="434"/>
      <c r="W26" s="434"/>
      <c r="X26" s="434"/>
      <c r="Y26" s="434"/>
      <c r="Z26" s="434"/>
      <c r="AA26" s="434"/>
      <c r="AB26" s="434"/>
      <c r="AC26" s="434"/>
      <c r="AD26" s="434"/>
      <c r="AE26" s="434"/>
      <c r="AF26" s="434"/>
      <c r="AG26" s="434"/>
      <c r="AH26" s="434"/>
      <c r="AI26" s="434"/>
      <c r="AJ26" s="434"/>
      <c r="AK26" s="434"/>
      <c r="AL26" s="434"/>
      <c r="AM26" s="434"/>
      <c r="AN26" s="434"/>
      <c r="AO26" s="434"/>
      <c r="AP26" s="434"/>
      <c r="AQ26" s="434"/>
      <c r="AR26" s="434"/>
      <c r="AS26" s="434"/>
      <c r="AT26" s="434"/>
      <c r="AU26" s="434"/>
      <c r="AV26" s="434"/>
      <c r="AW26" s="434"/>
      <c r="AX26" s="434"/>
      <c r="AY26" s="434"/>
      <c r="AZ26" s="434"/>
      <c r="BA26" s="434"/>
      <c r="BB26" s="434"/>
      <c r="BC26" s="434"/>
      <c r="BD26" s="434"/>
      <c r="BE26" s="434"/>
      <c r="BF26" s="434"/>
      <c r="BG26" s="434"/>
      <c r="BH26" s="434"/>
      <c r="BI26" s="434"/>
      <c r="BJ26" s="434"/>
      <c r="BK26" s="434"/>
      <c r="BL26" s="434"/>
      <c r="BM26" s="434"/>
      <c r="BN26" s="434"/>
      <c r="BO26" s="434"/>
      <c r="BP26" s="434"/>
      <c r="BQ26" s="434"/>
      <c r="BR26" s="434"/>
      <c r="BS26" s="434"/>
      <c r="BT26" s="434"/>
      <c r="BU26" s="434"/>
      <c r="BV26" s="434"/>
      <c r="BW26" s="434"/>
      <c r="BX26" s="434"/>
      <c r="BY26" s="434"/>
      <c r="BZ26" s="434"/>
      <c r="CA26" s="434"/>
      <c r="CB26" s="434"/>
      <c r="CC26" s="434"/>
      <c r="CD26" s="434"/>
      <c r="CE26" s="434"/>
      <c r="CF26" s="434"/>
      <c r="CG26" s="434"/>
      <c r="CH26" s="434"/>
      <c r="CI26" s="434"/>
      <c r="CJ26" s="434"/>
      <c r="CK26" s="434"/>
      <c r="CL26" s="434"/>
      <c r="CM26" s="434"/>
      <c r="CN26" s="434"/>
      <c r="CO26" s="434"/>
      <c r="CP26" s="434"/>
      <c r="CQ26" s="434"/>
      <c r="CR26" s="434"/>
      <c r="CS26" s="434"/>
      <c r="CT26" s="434"/>
      <c r="CU26" s="434"/>
      <c r="CV26" s="434"/>
      <c r="CW26" s="434"/>
      <c r="CX26" s="434"/>
      <c r="CY26" s="434"/>
      <c r="CZ26" s="434"/>
      <c r="DA26" s="434"/>
      <c r="DB26" s="434"/>
      <c r="DC26" s="434"/>
      <c r="DD26" s="434"/>
      <c r="DE26" s="434"/>
      <c r="DF26" s="434"/>
      <c r="DG26" s="434"/>
      <c r="DH26" s="434"/>
      <c r="DI26" s="434"/>
      <c r="DJ26" s="434"/>
      <c r="DK26" s="434"/>
      <c r="DL26" s="434"/>
      <c r="DM26" s="434"/>
      <c r="DN26" s="434"/>
      <c r="DO26" s="434"/>
      <c r="DP26" s="434"/>
      <c r="DQ26" s="434"/>
      <c r="DR26" s="434"/>
      <c r="DS26" s="434"/>
      <c r="DT26" s="434"/>
      <c r="DU26" s="434"/>
      <c r="DV26" s="434"/>
      <c r="DW26" s="434"/>
      <c r="DX26" s="434"/>
      <c r="DY26" s="434"/>
      <c r="DZ26" s="434"/>
      <c r="EA26" s="434"/>
      <c r="EB26" s="434"/>
      <c r="EC26" s="434"/>
      <c r="ED26" s="434"/>
      <c r="EE26" s="434"/>
      <c r="EF26" s="434"/>
      <c r="EG26" s="434"/>
      <c r="EH26" s="434"/>
      <c r="EI26" s="434"/>
      <c r="EJ26" s="434"/>
      <c r="EK26" s="434"/>
      <c r="EL26" s="434"/>
      <c r="EM26" s="434"/>
      <c r="EN26" s="434"/>
      <c r="EO26" s="434"/>
      <c r="EP26" s="434"/>
      <c r="EQ26" s="434"/>
      <c r="ER26" s="434"/>
      <c r="ES26" s="434"/>
      <c r="ET26" s="434"/>
      <c r="EU26" s="434"/>
      <c r="EV26" s="434"/>
      <c r="EW26" s="434"/>
      <c r="EX26" s="434"/>
      <c r="EY26" s="434"/>
      <c r="EZ26" s="434"/>
      <c r="FA26" s="434"/>
      <c r="FB26" s="434"/>
      <c r="FC26" s="434"/>
      <c r="FD26" s="434"/>
      <c r="FE26" s="434"/>
      <c r="FF26" s="434"/>
      <c r="FG26" s="434"/>
      <c r="FH26" s="434"/>
      <c r="FI26" s="434"/>
      <c r="FJ26" s="434"/>
      <c r="FK26" s="434"/>
      <c r="FL26" s="434"/>
      <c r="FM26" s="434"/>
      <c r="FN26" s="434"/>
      <c r="FO26" s="434"/>
      <c r="FP26" s="434"/>
      <c r="FQ26" s="434"/>
      <c r="FR26" s="434"/>
      <c r="FS26" s="434"/>
      <c r="FT26" s="434"/>
      <c r="FU26" s="434"/>
      <c r="FV26" s="434"/>
      <c r="FW26" s="434"/>
      <c r="FX26" s="434"/>
      <c r="FY26" s="434"/>
      <c r="FZ26" s="434"/>
      <c r="GA26" s="434"/>
      <c r="GB26" s="434"/>
      <c r="GC26" s="434"/>
      <c r="GD26" s="434"/>
      <c r="GE26" s="434"/>
      <c r="GF26" s="434"/>
      <c r="GG26" s="434"/>
      <c r="GH26" s="434"/>
      <c r="GI26" s="434"/>
      <c r="GJ26" s="434"/>
      <c r="GK26" s="434"/>
      <c r="GL26" s="434"/>
      <c r="GM26" s="434"/>
      <c r="GN26" s="434"/>
      <c r="GO26" s="434"/>
      <c r="GP26" s="434"/>
      <c r="GQ26" s="434"/>
      <c r="GR26" s="434"/>
      <c r="GS26" s="434"/>
      <c r="GT26" s="434"/>
      <c r="GU26" s="434"/>
      <c r="GV26" s="434"/>
      <c r="GW26" s="434"/>
    </row>
    <row r="27" spans="2:205" x14ac:dyDescent="0.3">
      <c r="B27" s="433"/>
      <c r="C27" s="434"/>
      <c r="D27" s="438"/>
      <c r="E27" s="434"/>
      <c r="F27" s="434"/>
      <c r="G27" s="434"/>
      <c r="H27" s="434"/>
      <c r="I27" s="434"/>
      <c r="J27" s="434"/>
      <c r="K27" s="434"/>
      <c r="L27" s="434"/>
      <c r="M27" s="434"/>
      <c r="N27" s="434"/>
      <c r="O27" s="434"/>
      <c r="P27" s="434"/>
      <c r="Q27" s="434"/>
      <c r="R27" s="434"/>
      <c r="S27" s="434"/>
      <c r="T27" s="434"/>
      <c r="U27" s="434"/>
      <c r="V27" s="434"/>
      <c r="W27" s="434"/>
      <c r="X27" s="434"/>
      <c r="Y27" s="434"/>
      <c r="Z27" s="434"/>
      <c r="AA27" s="434"/>
      <c r="AB27" s="434"/>
      <c r="AC27" s="434"/>
      <c r="AD27" s="434"/>
      <c r="AE27" s="434"/>
      <c r="AF27" s="434"/>
      <c r="AG27" s="434"/>
      <c r="AH27" s="434"/>
      <c r="AI27" s="434"/>
      <c r="AJ27" s="434"/>
      <c r="AK27" s="434"/>
      <c r="AL27" s="434"/>
      <c r="AM27" s="434"/>
      <c r="AN27" s="434"/>
      <c r="AO27" s="434"/>
      <c r="AP27" s="434"/>
      <c r="AQ27" s="434"/>
      <c r="AR27" s="434"/>
      <c r="AS27" s="434"/>
      <c r="AT27" s="434"/>
      <c r="AU27" s="434"/>
      <c r="AV27" s="434"/>
      <c r="AW27" s="434"/>
      <c r="AX27" s="434"/>
      <c r="AY27" s="434"/>
      <c r="AZ27" s="434"/>
      <c r="BA27" s="434"/>
      <c r="BB27" s="434"/>
      <c r="BC27" s="434"/>
      <c r="BD27" s="434"/>
      <c r="BE27" s="434"/>
      <c r="BF27" s="434"/>
      <c r="BG27" s="434"/>
      <c r="BH27" s="434"/>
      <c r="BI27" s="434"/>
      <c r="BJ27" s="434"/>
      <c r="BK27" s="434"/>
      <c r="BL27" s="434"/>
      <c r="BM27" s="434"/>
      <c r="BN27" s="434"/>
      <c r="BO27" s="434"/>
      <c r="BP27" s="434"/>
      <c r="BQ27" s="434"/>
      <c r="BR27" s="434"/>
      <c r="BS27" s="434"/>
      <c r="BT27" s="434"/>
      <c r="BU27" s="434"/>
      <c r="BV27" s="434"/>
      <c r="BW27" s="434"/>
      <c r="BX27" s="434"/>
      <c r="BY27" s="434"/>
      <c r="BZ27" s="434"/>
      <c r="CA27" s="434"/>
      <c r="CB27" s="434"/>
      <c r="CC27" s="434"/>
      <c r="CD27" s="434"/>
      <c r="CE27" s="434"/>
      <c r="CF27" s="434"/>
      <c r="CG27" s="434"/>
      <c r="CH27" s="434"/>
      <c r="CI27" s="434"/>
      <c r="CJ27" s="434"/>
      <c r="CK27" s="434"/>
      <c r="CL27" s="434"/>
      <c r="CM27" s="434"/>
      <c r="CN27" s="434"/>
      <c r="CO27" s="434"/>
      <c r="CP27" s="434"/>
      <c r="CQ27" s="434"/>
      <c r="CR27" s="434"/>
      <c r="CS27" s="434"/>
      <c r="CT27" s="434"/>
      <c r="CU27" s="434"/>
      <c r="CV27" s="434"/>
      <c r="CW27" s="434"/>
      <c r="CX27" s="434"/>
      <c r="CY27" s="434"/>
      <c r="CZ27" s="434"/>
      <c r="DA27" s="434"/>
      <c r="DB27" s="434"/>
      <c r="DC27" s="434"/>
      <c r="DD27" s="434"/>
      <c r="DE27" s="434"/>
      <c r="DF27" s="434"/>
      <c r="DG27" s="434"/>
      <c r="DH27" s="434"/>
      <c r="DI27" s="434"/>
      <c r="DJ27" s="434"/>
      <c r="DK27" s="434"/>
      <c r="DL27" s="434"/>
      <c r="DM27" s="434"/>
      <c r="DN27" s="434"/>
      <c r="DO27" s="434"/>
      <c r="DP27" s="434"/>
      <c r="DQ27" s="434"/>
      <c r="DR27" s="434"/>
      <c r="DS27" s="434"/>
      <c r="DT27" s="434"/>
      <c r="DU27" s="434"/>
      <c r="DV27" s="434"/>
      <c r="DW27" s="434"/>
      <c r="DX27" s="434"/>
      <c r="DY27" s="434"/>
      <c r="DZ27" s="434"/>
      <c r="EA27" s="434"/>
      <c r="EB27" s="434"/>
      <c r="EC27" s="434"/>
      <c r="ED27" s="434"/>
      <c r="EE27" s="434"/>
      <c r="EF27" s="434"/>
      <c r="EG27" s="434"/>
      <c r="EH27" s="434"/>
      <c r="EI27" s="434"/>
      <c r="EJ27" s="434"/>
      <c r="EK27" s="434"/>
      <c r="EL27" s="434"/>
      <c r="EM27" s="434"/>
      <c r="EN27" s="434"/>
      <c r="EO27" s="434"/>
      <c r="EP27" s="434"/>
      <c r="EQ27" s="434"/>
      <c r="ER27" s="434"/>
      <c r="ES27" s="434"/>
      <c r="ET27" s="434"/>
      <c r="EU27" s="434"/>
      <c r="EV27" s="434"/>
      <c r="EW27" s="434"/>
      <c r="EX27" s="434"/>
      <c r="EY27" s="434"/>
      <c r="EZ27" s="434"/>
      <c r="FA27" s="434"/>
      <c r="FB27" s="434"/>
      <c r="FC27" s="434"/>
      <c r="FD27" s="434"/>
      <c r="FE27" s="434"/>
      <c r="FF27" s="434"/>
      <c r="FG27" s="434"/>
      <c r="FH27" s="434"/>
      <c r="FI27" s="434"/>
      <c r="FJ27" s="434"/>
      <c r="FK27" s="434"/>
      <c r="FL27" s="434"/>
      <c r="FM27" s="434"/>
      <c r="FN27" s="434"/>
      <c r="FO27" s="434"/>
      <c r="FP27" s="434"/>
      <c r="FQ27" s="434"/>
      <c r="FR27" s="434"/>
      <c r="FS27" s="434"/>
      <c r="FT27" s="434"/>
      <c r="FU27" s="434"/>
      <c r="FV27" s="434"/>
      <c r="FW27" s="434"/>
      <c r="FX27" s="434"/>
      <c r="FY27" s="434"/>
      <c r="FZ27" s="434"/>
      <c r="GA27" s="434"/>
      <c r="GB27" s="434"/>
      <c r="GC27" s="434"/>
      <c r="GD27" s="434"/>
      <c r="GE27" s="434"/>
      <c r="GF27" s="434"/>
      <c r="GG27" s="434"/>
      <c r="GH27" s="434"/>
      <c r="GI27" s="434"/>
      <c r="GJ27" s="434"/>
      <c r="GK27" s="434"/>
      <c r="GL27" s="434"/>
      <c r="GM27" s="434"/>
      <c r="GN27" s="434"/>
      <c r="GO27" s="434"/>
      <c r="GP27" s="434"/>
      <c r="GQ27" s="434"/>
      <c r="GR27" s="434"/>
      <c r="GS27" s="434"/>
      <c r="GT27" s="434"/>
      <c r="GU27" s="434"/>
      <c r="GV27" s="434"/>
      <c r="GW27" s="434"/>
    </row>
    <row r="28" spans="2:205" x14ac:dyDescent="0.3">
      <c r="B28" s="433"/>
      <c r="C28" s="434"/>
      <c r="D28" s="438"/>
      <c r="E28" s="434"/>
      <c r="F28" s="434"/>
      <c r="G28" s="434"/>
      <c r="H28" s="434"/>
      <c r="I28" s="434"/>
      <c r="J28" s="434"/>
      <c r="K28" s="434"/>
      <c r="L28" s="434"/>
      <c r="M28" s="434"/>
      <c r="N28" s="434"/>
      <c r="O28" s="434"/>
      <c r="P28" s="434"/>
      <c r="Q28" s="434"/>
      <c r="R28" s="434"/>
      <c r="S28" s="434"/>
      <c r="T28" s="434"/>
      <c r="U28" s="434"/>
      <c r="V28" s="434"/>
      <c r="W28" s="434"/>
      <c r="X28" s="434"/>
      <c r="Y28" s="434"/>
      <c r="Z28" s="434"/>
      <c r="AA28" s="434"/>
      <c r="AB28" s="434"/>
      <c r="AC28" s="434"/>
      <c r="AD28" s="434"/>
      <c r="AE28" s="434"/>
      <c r="AF28" s="434"/>
      <c r="AG28" s="434"/>
      <c r="AH28" s="434"/>
      <c r="AI28" s="434"/>
      <c r="AJ28" s="434"/>
      <c r="AK28" s="434"/>
      <c r="AL28" s="434"/>
      <c r="AM28" s="434"/>
      <c r="AN28" s="434"/>
      <c r="AO28" s="434"/>
      <c r="AP28" s="434"/>
      <c r="AQ28" s="434"/>
      <c r="AR28" s="434"/>
      <c r="AS28" s="434"/>
      <c r="AT28" s="434"/>
      <c r="AU28" s="434"/>
      <c r="AV28" s="434"/>
      <c r="AW28" s="434"/>
      <c r="AX28" s="434"/>
      <c r="AY28" s="434"/>
      <c r="AZ28" s="434"/>
      <c r="BA28" s="434"/>
      <c r="BB28" s="434"/>
      <c r="BC28" s="434"/>
      <c r="BD28" s="434"/>
      <c r="BE28" s="434"/>
      <c r="BF28" s="434"/>
      <c r="BG28" s="434"/>
      <c r="BH28" s="434"/>
      <c r="BI28" s="434"/>
      <c r="BJ28" s="434"/>
      <c r="BK28" s="434"/>
      <c r="BL28" s="434"/>
      <c r="BM28" s="434"/>
      <c r="BN28" s="434"/>
      <c r="BO28" s="434"/>
      <c r="BP28" s="434"/>
      <c r="BQ28" s="434"/>
      <c r="BR28" s="434"/>
      <c r="BS28" s="434"/>
      <c r="BT28" s="434"/>
      <c r="BU28" s="434"/>
      <c r="BV28" s="434"/>
      <c r="BW28" s="434"/>
      <c r="BX28" s="434"/>
      <c r="BY28" s="434"/>
      <c r="BZ28" s="434"/>
      <c r="CA28" s="434"/>
      <c r="CB28" s="434"/>
      <c r="CC28" s="434"/>
      <c r="CD28" s="434"/>
      <c r="CE28" s="434"/>
      <c r="CF28" s="434"/>
      <c r="CG28" s="434"/>
      <c r="CH28" s="434"/>
      <c r="CI28" s="434"/>
      <c r="CJ28" s="434"/>
      <c r="CK28" s="434"/>
      <c r="CL28" s="434"/>
      <c r="CM28" s="434"/>
      <c r="CN28" s="434"/>
      <c r="CO28" s="434"/>
      <c r="CP28" s="434"/>
      <c r="CQ28" s="434"/>
      <c r="CR28" s="434"/>
      <c r="CS28" s="434"/>
      <c r="CT28" s="434"/>
      <c r="CU28" s="434"/>
      <c r="CV28" s="434"/>
      <c r="CW28" s="434"/>
      <c r="CX28" s="434"/>
      <c r="CY28" s="434"/>
      <c r="CZ28" s="434"/>
      <c r="DA28" s="434"/>
      <c r="DB28" s="434"/>
      <c r="DC28" s="434"/>
      <c r="DD28" s="434"/>
      <c r="DE28" s="434"/>
      <c r="DF28" s="434"/>
      <c r="DG28" s="434"/>
      <c r="DH28" s="434"/>
      <c r="DI28" s="434"/>
      <c r="DJ28" s="434"/>
      <c r="DK28" s="434"/>
      <c r="DL28" s="434"/>
      <c r="DM28" s="434"/>
      <c r="DN28" s="434"/>
      <c r="DO28" s="434"/>
      <c r="DP28" s="434"/>
      <c r="DQ28" s="434"/>
      <c r="DR28" s="434"/>
      <c r="DS28" s="434"/>
      <c r="DT28" s="434"/>
      <c r="DU28" s="434"/>
      <c r="DV28" s="434"/>
      <c r="DW28" s="434"/>
      <c r="DX28" s="434"/>
      <c r="DY28" s="434"/>
      <c r="DZ28" s="434"/>
      <c r="EA28" s="434"/>
      <c r="EB28" s="434"/>
      <c r="EC28" s="434"/>
      <c r="ED28" s="434"/>
      <c r="EE28" s="434"/>
      <c r="EF28" s="434"/>
      <c r="EG28" s="434"/>
      <c r="EH28" s="434"/>
      <c r="EI28" s="434"/>
      <c r="EJ28" s="434"/>
      <c r="EK28" s="434"/>
      <c r="EL28" s="434"/>
      <c r="EM28" s="434"/>
      <c r="EN28" s="434"/>
      <c r="EO28" s="434"/>
      <c r="EP28" s="434"/>
      <c r="EQ28" s="434"/>
      <c r="ER28" s="434"/>
      <c r="ES28" s="434"/>
      <c r="ET28" s="434"/>
      <c r="EU28" s="434"/>
      <c r="EV28" s="434"/>
      <c r="EW28" s="434"/>
      <c r="EX28" s="434"/>
      <c r="EY28" s="434"/>
      <c r="EZ28" s="434"/>
      <c r="FA28" s="434"/>
      <c r="FB28" s="434"/>
      <c r="FC28" s="434"/>
      <c r="FD28" s="434"/>
      <c r="FE28" s="434"/>
      <c r="FF28" s="434"/>
      <c r="FG28" s="434"/>
      <c r="FH28" s="434"/>
      <c r="FI28" s="434"/>
      <c r="FJ28" s="434"/>
      <c r="FK28" s="434"/>
      <c r="FL28" s="434"/>
      <c r="FM28" s="434"/>
      <c r="FN28" s="434"/>
      <c r="FO28" s="434"/>
      <c r="FP28" s="434"/>
      <c r="FQ28" s="434"/>
      <c r="FR28" s="434"/>
      <c r="FS28" s="434"/>
      <c r="FT28" s="434"/>
      <c r="FU28" s="434"/>
      <c r="FV28" s="434"/>
      <c r="FW28" s="434"/>
      <c r="FX28" s="434"/>
      <c r="FY28" s="434"/>
      <c r="FZ28" s="434"/>
      <c r="GA28" s="434"/>
      <c r="GB28" s="434"/>
      <c r="GC28" s="434"/>
      <c r="GD28" s="434"/>
      <c r="GE28" s="434"/>
      <c r="GF28" s="434"/>
      <c r="GG28" s="434"/>
      <c r="GH28" s="434"/>
      <c r="GI28" s="434"/>
      <c r="GJ28" s="434"/>
      <c r="GK28" s="434"/>
      <c r="GL28" s="434"/>
      <c r="GM28" s="434"/>
      <c r="GN28" s="434"/>
      <c r="GO28" s="434"/>
      <c r="GP28" s="434"/>
      <c r="GQ28" s="434"/>
      <c r="GR28" s="434"/>
      <c r="GS28" s="434"/>
      <c r="GT28" s="434"/>
      <c r="GU28" s="434"/>
      <c r="GV28" s="434"/>
      <c r="GW28" s="434"/>
    </row>
    <row r="29" spans="2:205" x14ac:dyDescent="0.3">
      <c r="B29" s="433"/>
      <c r="C29" s="434"/>
      <c r="D29" s="438"/>
      <c r="E29" s="434"/>
      <c r="F29" s="434"/>
      <c r="G29" s="434"/>
      <c r="H29" s="434"/>
      <c r="I29" s="434"/>
      <c r="J29" s="434"/>
      <c r="K29" s="434"/>
      <c r="L29" s="434"/>
      <c r="M29" s="434"/>
      <c r="N29" s="434"/>
      <c r="O29" s="434"/>
      <c r="P29" s="434"/>
      <c r="Q29" s="434"/>
      <c r="R29" s="434"/>
      <c r="S29" s="434"/>
      <c r="T29" s="434"/>
      <c r="U29" s="434"/>
      <c r="V29" s="434"/>
      <c r="W29" s="434"/>
      <c r="X29" s="434"/>
      <c r="Y29" s="434"/>
      <c r="Z29" s="434"/>
      <c r="AA29" s="434"/>
      <c r="AB29" s="434"/>
      <c r="AC29" s="434"/>
      <c r="AD29" s="434"/>
      <c r="AE29" s="434"/>
      <c r="AF29" s="434"/>
      <c r="AG29" s="434"/>
      <c r="AH29" s="434"/>
      <c r="AI29" s="434"/>
      <c r="AJ29" s="434"/>
      <c r="AK29" s="434"/>
      <c r="AL29" s="434"/>
      <c r="AM29" s="434"/>
      <c r="AN29" s="434"/>
      <c r="AO29" s="434"/>
      <c r="AP29" s="434"/>
      <c r="AQ29" s="434"/>
      <c r="AR29" s="434"/>
      <c r="AS29" s="434"/>
      <c r="AT29" s="434"/>
      <c r="AU29" s="434"/>
      <c r="AV29" s="434"/>
      <c r="AW29" s="434"/>
      <c r="AX29" s="434"/>
      <c r="AY29" s="434"/>
      <c r="AZ29" s="434"/>
      <c r="BA29" s="434"/>
      <c r="BB29" s="434"/>
      <c r="BC29" s="434"/>
      <c r="BD29" s="434"/>
      <c r="BE29" s="434"/>
      <c r="BF29" s="434"/>
      <c r="BG29" s="434"/>
      <c r="BH29" s="434"/>
      <c r="BI29" s="434"/>
      <c r="BJ29" s="434"/>
      <c r="BK29" s="434"/>
      <c r="BL29" s="434"/>
      <c r="BM29" s="434"/>
      <c r="BN29" s="434"/>
      <c r="BO29" s="434"/>
      <c r="BP29" s="434"/>
      <c r="BQ29" s="434"/>
      <c r="BR29" s="434"/>
      <c r="BS29" s="434"/>
      <c r="BT29" s="434"/>
      <c r="BU29" s="434"/>
      <c r="BV29" s="434"/>
      <c r="BW29" s="434"/>
      <c r="BX29" s="434"/>
      <c r="BY29" s="434"/>
      <c r="BZ29" s="434"/>
      <c r="CA29" s="434"/>
      <c r="CB29" s="434"/>
      <c r="CC29" s="434"/>
      <c r="CD29" s="434"/>
      <c r="CE29" s="434"/>
      <c r="CF29" s="434"/>
      <c r="CG29" s="434"/>
      <c r="CH29" s="434"/>
      <c r="CI29" s="434"/>
      <c r="CJ29" s="434"/>
      <c r="CK29" s="434"/>
      <c r="CL29" s="434"/>
      <c r="CM29" s="434"/>
      <c r="CN29" s="434"/>
      <c r="CO29" s="434"/>
      <c r="CP29" s="434"/>
      <c r="CQ29" s="434"/>
      <c r="CR29" s="434"/>
      <c r="CS29" s="434"/>
      <c r="CT29" s="434"/>
      <c r="CU29" s="434"/>
      <c r="CV29" s="434"/>
      <c r="CW29" s="434"/>
      <c r="CX29" s="434"/>
      <c r="CY29" s="434"/>
      <c r="CZ29" s="434"/>
      <c r="DA29" s="434"/>
      <c r="DB29" s="434"/>
      <c r="DC29" s="434"/>
      <c r="DD29" s="434"/>
      <c r="DE29" s="434"/>
      <c r="DF29" s="434"/>
      <c r="DG29" s="434"/>
      <c r="DH29" s="434"/>
      <c r="DI29" s="434"/>
      <c r="DJ29" s="434"/>
      <c r="DK29" s="434"/>
      <c r="DL29" s="434"/>
      <c r="DM29" s="434"/>
      <c r="DN29" s="434"/>
      <c r="DO29" s="434"/>
      <c r="DP29" s="434"/>
      <c r="DQ29" s="434"/>
      <c r="DR29" s="434"/>
      <c r="DS29" s="434"/>
      <c r="DT29" s="434"/>
      <c r="DU29" s="434"/>
      <c r="DV29" s="434"/>
      <c r="DW29" s="434"/>
      <c r="DX29" s="434"/>
      <c r="DY29" s="434"/>
      <c r="DZ29" s="434"/>
      <c r="EA29" s="434"/>
      <c r="EB29" s="434"/>
      <c r="EC29" s="434"/>
      <c r="ED29" s="434"/>
      <c r="EE29" s="434"/>
      <c r="EF29" s="434"/>
      <c r="EG29" s="434"/>
      <c r="EH29" s="434"/>
      <c r="EI29" s="434"/>
      <c r="EJ29" s="434"/>
      <c r="EK29" s="434"/>
      <c r="EL29" s="434"/>
      <c r="EM29" s="434"/>
      <c r="EN29" s="434"/>
      <c r="EO29" s="434"/>
      <c r="EP29" s="434"/>
      <c r="EQ29" s="434"/>
      <c r="ER29" s="434"/>
      <c r="ES29" s="434"/>
      <c r="ET29" s="434"/>
      <c r="EU29" s="434"/>
      <c r="EV29" s="434"/>
      <c r="EW29" s="434"/>
      <c r="EX29" s="434"/>
      <c r="EY29" s="434"/>
      <c r="EZ29" s="434"/>
      <c r="FA29" s="434"/>
      <c r="FB29" s="434"/>
      <c r="FC29" s="434"/>
      <c r="FD29" s="434"/>
      <c r="FE29" s="434"/>
      <c r="FF29" s="434"/>
      <c r="FG29" s="434"/>
      <c r="FH29" s="434"/>
      <c r="FI29" s="434"/>
      <c r="FJ29" s="434"/>
      <c r="FK29" s="434"/>
      <c r="FL29" s="434"/>
      <c r="FM29" s="434"/>
      <c r="FN29" s="434"/>
      <c r="FO29" s="434"/>
      <c r="FP29" s="434"/>
      <c r="FQ29" s="434"/>
      <c r="FR29" s="434"/>
      <c r="FS29" s="434"/>
      <c r="FT29" s="434"/>
      <c r="FU29" s="434"/>
      <c r="FV29" s="434"/>
      <c r="FW29" s="434"/>
      <c r="FX29" s="434"/>
      <c r="FY29" s="434"/>
      <c r="FZ29" s="434"/>
      <c r="GA29" s="434"/>
      <c r="GB29" s="434"/>
      <c r="GC29" s="434"/>
      <c r="GD29" s="434"/>
      <c r="GE29" s="434"/>
      <c r="GF29" s="434"/>
      <c r="GG29" s="434"/>
      <c r="GH29" s="434"/>
      <c r="GI29" s="434"/>
      <c r="GJ29" s="434"/>
      <c r="GK29" s="434"/>
      <c r="GL29" s="434"/>
      <c r="GM29" s="434"/>
      <c r="GN29" s="434"/>
      <c r="GO29" s="434"/>
      <c r="GP29" s="434"/>
      <c r="GQ29" s="434"/>
      <c r="GR29" s="434"/>
      <c r="GS29" s="434"/>
      <c r="GT29" s="434"/>
      <c r="GU29" s="434"/>
      <c r="GV29" s="434"/>
      <c r="GW29" s="434"/>
    </row>
    <row r="30" spans="2:205" x14ac:dyDescent="0.3">
      <c r="B30" s="433"/>
      <c r="C30" s="434"/>
      <c r="D30" s="438"/>
      <c r="E30" s="434"/>
      <c r="F30" s="434"/>
      <c r="G30" s="434"/>
      <c r="H30" s="434"/>
      <c r="I30" s="434"/>
      <c r="J30" s="434"/>
      <c r="K30" s="434"/>
      <c r="L30" s="434"/>
      <c r="M30" s="434"/>
      <c r="N30" s="434"/>
      <c r="O30" s="434"/>
      <c r="P30" s="434"/>
      <c r="Q30" s="434"/>
      <c r="R30" s="434"/>
      <c r="S30" s="434"/>
      <c r="T30" s="434"/>
      <c r="U30" s="434"/>
      <c r="V30" s="434"/>
      <c r="W30" s="434"/>
      <c r="X30" s="434"/>
      <c r="Y30" s="434"/>
      <c r="Z30" s="434"/>
      <c r="AA30" s="434"/>
      <c r="AB30" s="434"/>
      <c r="AC30" s="434"/>
      <c r="AD30" s="434"/>
      <c r="AE30" s="434"/>
      <c r="AF30" s="434"/>
      <c r="AG30" s="434"/>
      <c r="AH30" s="434"/>
      <c r="AI30" s="434"/>
      <c r="AJ30" s="434"/>
      <c r="AK30" s="434"/>
      <c r="AL30" s="434"/>
      <c r="AM30" s="434"/>
      <c r="AN30" s="434"/>
      <c r="AO30" s="434"/>
      <c r="AP30" s="434"/>
      <c r="AQ30" s="434"/>
      <c r="AR30" s="434"/>
      <c r="AS30" s="434"/>
      <c r="AT30" s="434"/>
      <c r="AU30" s="434"/>
      <c r="AV30" s="434"/>
      <c r="AW30" s="434"/>
      <c r="AX30" s="434"/>
      <c r="AY30" s="434"/>
      <c r="AZ30" s="434"/>
      <c r="BA30" s="434"/>
      <c r="BB30" s="434"/>
      <c r="BC30" s="434"/>
      <c r="BD30" s="434"/>
      <c r="BE30" s="434"/>
      <c r="BF30" s="434"/>
      <c r="BG30" s="434"/>
      <c r="BH30" s="434"/>
      <c r="BI30" s="434"/>
      <c r="BJ30" s="434"/>
      <c r="BK30" s="434"/>
      <c r="BL30" s="434"/>
      <c r="BM30" s="434"/>
      <c r="BN30" s="434"/>
      <c r="BO30" s="434"/>
      <c r="BP30" s="434"/>
      <c r="BQ30" s="434"/>
      <c r="BR30" s="434"/>
      <c r="BS30" s="434"/>
      <c r="BT30" s="434"/>
      <c r="BU30" s="434"/>
      <c r="BV30" s="434"/>
      <c r="BW30" s="434"/>
      <c r="BX30" s="434"/>
      <c r="BY30" s="434"/>
      <c r="BZ30" s="434"/>
      <c r="CA30" s="434"/>
      <c r="CB30" s="434"/>
      <c r="CC30" s="434"/>
      <c r="CD30" s="434"/>
      <c r="CE30" s="434"/>
      <c r="CF30" s="434"/>
      <c r="CG30" s="434"/>
      <c r="CH30" s="434"/>
      <c r="CI30" s="434"/>
      <c r="CJ30" s="434"/>
      <c r="CK30" s="434"/>
      <c r="CL30" s="434"/>
      <c r="CM30" s="434"/>
      <c r="CN30" s="434"/>
      <c r="CO30" s="434"/>
      <c r="CP30" s="434"/>
      <c r="CQ30" s="434"/>
      <c r="CR30" s="434"/>
      <c r="CS30" s="434"/>
      <c r="CT30" s="434"/>
      <c r="CU30" s="434"/>
      <c r="CV30" s="434"/>
      <c r="CW30" s="434"/>
      <c r="CX30" s="434"/>
      <c r="CY30" s="434"/>
      <c r="CZ30" s="434"/>
      <c r="DA30" s="434"/>
      <c r="DB30" s="434"/>
      <c r="DC30" s="434"/>
      <c r="DD30" s="434"/>
      <c r="DE30" s="434"/>
      <c r="DF30" s="434"/>
      <c r="DG30" s="434"/>
      <c r="DH30" s="434"/>
      <c r="DI30" s="434"/>
      <c r="DJ30" s="434"/>
      <c r="DK30" s="434"/>
      <c r="DL30" s="434"/>
      <c r="DM30" s="434"/>
      <c r="DN30" s="434"/>
      <c r="DO30" s="434"/>
      <c r="DP30" s="434"/>
      <c r="DQ30" s="434"/>
      <c r="DR30" s="434"/>
      <c r="DS30" s="434"/>
      <c r="DT30" s="434"/>
      <c r="DU30" s="434"/>
      <c r="DV30" s="434"/>
      <c r="DW30" s="434"/>
      <c r="DX30" s="434"/>
      <c r="DY30" s="434"/>
      <c r="DZ30" s="434"/>
      <c r="EA30" s="434"/>
      <c r="EB30" s="434"/>
      <c r="EC30" s="434"/>
      <c r="ED30" s="434"/>
      <c r="EE30" s="434"/>
      <c r="EF30" s="434"/>
      <c r="EG30" s="434"/>
      <c r="EH30" s="434"/>
      <c r="EI30" s="434"/>
      <c r="EJ30" s="434"/>
      <c r="EK30" s="434"/>
      <c r="EL30" s="434"/>
      <c r="EM30" s="434"/>
      <c r="EN30" s="434"/>
      <c r="EO30" s="434"/>
      <c r="EP30" s="434"/>
      <c r="EQ30" s="434"/>
      <c r="ER30" s="434"/>
      <c r="ES30" s="434"/>
      <c r="ET30" s="434"/>
      <c r="EU30" s="434"/>
      <c r="EV30" s="434"/>
      <c r="EW30" s="434"/>
      <c r="EX30" s="434"/>
      <c r="EY30" s="434"/>
      <c r="EZ30" s="434"/>
      <c r="FA30" s="434"/>
      <c r="FB30" s="434"/>
      <c r="FC30" s="434"/>
      <c r="FD30" s="434"/>
      <c r="FE30" s="434"/>
      <c r="FF30" s="434"/>
      <c r="FG30" s="434"/>
      <c r="FH30" s="434"/>
      <c r="FI30" s="434"/>
      <c r="FJ30" s="434"/>
      <c r="FK30" s="434"/>
      <c r="FL30" s="434"/>
      <c r="FM30" s="434"/>
      <c r="FN30" s="434"/>
      <c r="FO30" s="434"/>
      <c r="FP30" s="434"/>
      <c r="FQ30" s="434"/>
      <c r="FR30" s="434"/>
      <c r="FS30" s="434"/>
      <c r="FT30" s="434"/>
      <c r="FU30" s="434"/>
      <c r="FV30" s="434"/>
      <c r="FW30" s="434"/>
      <c r="FX30" s="434"/>
      <c r="FY30" s="434"/>
      <c r="FZ30" s="434"/>
      <c r="GA30" s="434"/>
      <c r="GB30" s="434"/>
      <c r="GC30" s="434"/>
      <c r="GD30" s="434"/>
      <c r="GE30" s="434"/>
      <c r="GF30" s="434"/>
      <c r="GG30" s="434"/>
      <c r="GH30" s="434"/>
      <c r="GI30" s="434"/>
      <c r="GJ30" s="434"/>
      <c r="GK30" s="434"/>
      <c r="GL30" s="434"/>
      <c r="GM30" s="434"/>
      <c r="GN30" s="434"/>
      <c r="GO30" s="434"/>
      <c r="GP30" s="434"/>
      <c r="GQ30" s="434"/>
      <c r="GR30" s="434"/>
      <c r="GS30" s="434"/>
      <c r="GT30" s="434"/>
      <c r="GU30" s="434"/>
      <c r="GV30" s="434"/>
      <c r="GW30" s="434"/>
    </row>
    <row r="31" spans="2:205" x14ac:dyDescent="0.3">
      <c r="B31" s="433"/>
      <c r="C31" s="434"/>
      <c r="D31" s="438"/>
      <c r="E31" s="434"/>
      <c r="F31" s="434"/>
      <c r="G31" s="434"/>
      <c r="H31" s="434"/>
      <c r="I31" s="434"/>
      <c r="J31" s="434"/>
      <c r="K31" s="434"/>
      <c r="L31" s="434"/>
      <c r="M31" s="434"/>
      <c r="N31" s="434"/>
      <c r="O31" s="434"/>
      <c r="P31" s="434"/>
      <c r="Q31" s="434"/>
      <c r="R31" s="434"/>
      <c r="S31" s="434"/>
      <c r="T31" s="434"/>
      <c r="U31" s="434"/>
      <c r="V31" s="434"/>
      <c r="W31" s="434"/>
      <c r="X31" s="434"/>
      <c r="Y31" s="434"/>
      <c r="Z31" s="434"/>
      <c r="AA31" s="434"/>
      <c r="AB31" s="434"/>
      <c r="AC31" s="434"/>
      <c r="AD31" s="434"/>
      <c r="AE31" s="434"/>
      <c r="AF31" s="434"/>
      <c r="AG31" s="434"/>
      <c r="AH31" s="434"/>
      <c r="AI31" s="434"/>
      <c r="AJ31" s="434"/>
      <c r="AK31" s="434"/>
      <c r="AL31" s="434"/>
      <c r="AM31" s="434"/>
      <c r="AN31" s="434"/>
      <c r="AO31" s="434"/>
      <c r="AP31" s="434"/>
      <c r="AQ31" s="434"/>
      <c r="AR31" s="434"/>
      <c r="AS31" s="434"/>
      <c r="AT31" s="434"/>
      <c r="AU31" s="434"/>
      <c r="AV31" s="434"/>
      <c r="AW31" s="434"/>
      <c r="AX31" s="434"/>
      <c r="AY31" s="434"/>
      <c r="AZ31" s="434"/>
      <c r="BA31" s="434"/>
      <c r="BB31" s="434"/>
      <c r="BC31" s="434"/>
      <c r="BD31" s="434"/>
      <c r="BE31" s="434"/>
      <c r="BF31" s="434"/>
      <c r="BG31" s="434"/>
      <c r="BH31" s="434"/>
      <c r="BI31" s="434"/>
      <c r="BJ31" s="434"/>
      <c r="BK31" s="434"/>
      <c r="BL31" s="434"/>
      <c r="BM31" s="434"/>
      <c r="BN31" s="434"/>
      <c r="BO31" s="434"/>
      <c r="BP31" s="434"/>
      <c r="BQ31" s="434"/>
      <c r="BR31" s="434"/>
      <c r="BS31" s="434"/>
      <c r="BT31" s="434"/>
      <c r="BU31" s="434"/>
      <c r="BV31" s="434"/>
      <c r="BW31" s="434"/>
      <c r="BX31" s="434"/>
      <c r="BY31" s="434"/>
      <c r="BZ31" s="434"/>
      <c r="CA31" s="434"/>
      <c r="CB31" s="434"/>
      <c r="CC31" s="434"/>
      <c r="CD31" s="434"/>
      <c r="CE31" s="434"/>
      <c r="CF31" s="434"/>
      <c r="CG31" s="434"/>
      <c r="CH31" s="434"/>
      <c r="CI31" s="434"/>
      <c r="CJ31" s="434"/>
      <c r="CK31" s="434"/>
      <c r="CL31" s="434"/>
      <c r="CM31" s="434"/>
      <c r="CN31" s="434"/>
      <c r="CO31" s="434"/>
      <c r="CP31" s="434"/>
      <c r="CQ31" s="434"/>
      <c r="CR31" s="434"/>
      <c r="CS31" s="434"/>
      <c r="CT31" s="434"/>
      <c r="CU31" s="434"/>
      <c r="CV31" s="434"/>
      <c r="CW31" s="434"/>
      <c r="CX31" s="434"/>
      <c r="CY31" s="434"/>
      <c r="CZ31" s="434"/>
      <c r="DA31" s="434"/>
      <c r="DB31" s="434"/>
      <c r="DC31" s="434"/>
      <c r="DD31" s="434"/>
      <c r="DE31" s="434"/>
      <c r="DF31" s="434"/>
      <c r="DG31" s="434"/>
      <c r="DH31" s="434"/>
      <c r="DI31" s="434"/>
      <c r="DJ31" s="434"/>
      <c r="DK31" s="434"/>
      <c r="DL31" s="434"/>
      <c r="DM31" s="434"/>
      <c r="DN31" s="434"/>
      <c r="DO31" s="434"/>
      <c r="DP31" s="434"/>
      <c r="DQ31" s="434"/>
      <c r="DR31" s="434"/>
      <c r="DS31" s="434"/>
      <c r="DT31" s="434"/>
      <c r="DU31" s="434"/>
      <c r="DV31" s="434"/>
      <c r="DW31" s="434"/>
      <c r="DX31" s="434"/>
      <c r="DY31" s="434"/>
      <c r="DZ31" s="434"/>
      <c r="EA31" s="434"/>
      <c r="EB31" s="434"/>
      <c r="EC31" s="434"/>
      <c r="ED31" s="434"/>
      <c r="EE31" s="434"/>
      <c r="EF31" s="434"/>
      <c r="EG31" s="434"/>
      <c r="EH31" s="434"/>
      <c r="EI31" s="434"/>
      <c r="EJ31" s="434"/>
      <c r="EK31" s="434"/>
      <c r="EL31" s="434"/>
      <c r="EM31" s="434"/>
      <c r="EN31" s="434"/>
      <c r="EO31" s="434"/>
      <c r="EP31" s="434"/>
      <c r="EQ31" s="434"/>
      <c r="ER31" s="434"/>
      <c r="ES31" s="434"/>
      <c r="ET31" s="434"/>
      <c r="EU31" s="434"/>
      <c r="EV31" s="434"/>
      <c r="EW31" s="434"/>
      <c r="EX31" s="434"/>
      <c r="EY31" s="434"/>
      <c r="EZ31" s="434"/>
      <c r="FA31" s="434"/>
      <c r="FB31" s="434"/>
      <c r="FC31" s="434"/>
      <c r="FD31" s="434"/>
      <c r="FE31" s="434"/>
      <c r="FF31" s="434"/>
      <c r="FG31" s="434"/>
      <c r="FH31" s="434"/>
      <c r="FI31" s="434"/>
      <c r="FJ31" s="434"/>
      <c r="FK31" s="434"/>
      <c r="FL31" s="434"/>
      <c r="FM31" s="434"/>
      <c r="FN31" s="434"/>
      <c r="FO31" s="434"/>
      <c r="FP31" s="434"/>
      <c r="FQ31" s="434"/>
      <c r="FR31" s="434"/>
      <c r="FS31" s="434"/>
      <c r="FT31" s="434"/>
      <c r="FU31" s="434"/>
      <c r="FV31" s="434"/>
      <c r="FW31" s="434"/>
      <c r="FX31" s="434"/>
      <c r="FY31" s="434"/>
      <c r="FZ31" s="434"/>
      <c r="GA31" s="434"/>
      <c r="GB31" s="434"/>
      <c r="GC31" s="434"/>
      <c r="GD31" s="434"/>
      <c r="GE31" s="434"/>
      <c r="GF31" s="434"/>
      <c r="GG31" s="434"/>
      <c r="GH31" s="434"/>
      <c r="GI31" s="434"/>
      <c r="GJ31" s="434"/>
      <c r="GK31" s="434"/>
      <c r="GL31" s="434"/>
      <c r="GM31" s="434"/>
      <c r="GN31" s="434"/>
      <c r="GO31" s="434"/>
      <c r="GP31" s="434"/>
      <c r="GQ31" s="434"/>
      <c r="GR31" s="434"/>
      <c r="GS31" s="434"/>
      <c r="GT31" s="434"/>
      <c r="GU31" s="434"/>
      <c r="GV31" s="434"/>
      <c r="GW31" s="434"/>
    </row>
    <row r="32" spans="2:205" x14ac:dyDescent="0.3">
      <c r="B32" s="433"/>
      <c r="C32" s="434"/>
      <c r="D32" s="438"/>
      <c r="E32" s="434"/>
      <c r="F32" s="434"/>
      <c r="G32" s="434"/>
      <c r="H32" s="434"/>
      <c r="I32" s="434"/>
      <c r="J32" s="434"/>
      <c r="K32" s="434"/>
      <c r="L32" s="434"/>
      <c r="M32" s="434"/>
      <c r="N32" s="434"/>
      <c r="O32" s="434"/>
      <c r="P32" s="434"/>
      <c r="Q32" s="434"/>
      <c r="R32" s="434"/>
      <c r="S32" s="434"/>
      <c r="T32" s="434"/>
      <c r="U32" s="434"/>
      <c r="V32" s="434"/>
      <c r="W32" s="434"/>
      <c r="X32" s="434"/>
      <c r="Y32" s="434"/>
      <c r="Z32" s="434"/>
      <c r="AA32" s="434"/>
      <c r="AB32" s="434"/>
      <c r="AC32" s="434"/>
      <c r="AD32" s="434"/>
      <c r="AE32" s="434"/>
      <c r="AF32" s="434"/>
      <c r="AG32" s="434"/>
      <c r="AH32" s="434"/>
      <c r="AI32" s="434"/>
      <c r="AJ32" s="434"/>
      <c r="AK32" s="434"/>
      <c r="AL32" s="434"/>
      <c r="AM32" s="434"/>
      <c r="AN32" s="434"/>
      <c r="AO32" s="434"/>
      <c r="AP32" s="434"/>
      <c r="AQ32" s="434"/>
      <c r="AR32" s="434"/>
      <c r="AS32" s="434"/>
      <c r="AT32" s="434"/>
      <c r="AU32" s="434"/>
      <c r="AV32" s="434"/>
      <c r="AW32" s="434"/>
      <c r="AX32" s="434"/>
      <c r="AY32" s="434"/>
      <c r="AZ32" s="434"/>
      <c r="BA32" s="434"/>
      <c r="BB32" s="434"/>
      <c r="BC32" s="434"/>
      <c r="BD32" s="434"/>
      <c r="BE32" s="434"/>
      <c r="BF32" s="434"/>
      <c r="BG32" s="434"/>
      <c r="BH32" s="434"/>
      <c r="BI32" s="434"/>
      <c r="BJ32" s="434"/>
      <c r="BK32" s="434"/>
      <c r="BL32" s="434"/>
      <c r="BM32" s="434"/>
      <c r="BN32" s="434"/>
      <c r="BO32" s="434"/>
      <c r="BP32" s="434"/>
      <c r="BQ32" s="434"/>
      <c r="BR32" s="434"/>
      <c r="BS32" s="434"/>
      <c r="BT32" s="434"/>
      <c r="BU32" s="434"/>
      <c r="BV32" s="434"/>
      <c r="BW32" s="434"/>
      <c r="BX32" s="434"/>
      <c r="BY32" s="434"/>
      <c r="BZ32" s="434"/>
      <c r="CA32" s="434"/>
      <c r="CB32" s="434"/>
      <c r="CC32" s="434"/>
      <c r="CD32" s="434"/>
      <c r="CE32" s="434"/>
      <c r="CF32" s="434"/>
      <c r="CG32" s="434"/>
      <c r="CH32" s="434"/>
      <c r="CI32" s="434"/>
      <c r="CJ32" s="434"/>
      <c r="CK32" s="434"/>
      <c r="CL32" s="434"/>
      <c r="CM32" s="434"/>
      <c r="CN32" s="434"/>
      <c r="CO32" s="434"/>
      <c r="CP32" s="434"/>
      <c r="CQ32" s="434"/>
      <c r="CR32" s="434"/>
      <c r="CS32" s="434"/>
      <c r="CT32" s="434"/>
      <c r="CU32" s="434"/>
      <c r="CV32" s="434"/>
      <c r="CW32" s="434"/>
      <c r="CX32" s="434"/>
      <c r="CY32" s="434"/>
      <c r="CZ32" s="434"/>
      <c r="DA32" s="434"/>
      <c r="DB32" s="434"/>
      <c r="DC32" s="434"/>
      <c r="DD32" s="434"/>
      <c r="DE32" s="434"/>
      <c r="DF32" s="434"/>
      <c r="DG32" s="434"/>
      <c r="DH32" s="434"/>
      <c r="DI32" s="434"/>
      <c r="DJ32" s="434"/>
      <c r="DK32" s="434"/>
      <c r="DL32" s="434"/>
      <c r="DM32" s="434"/>
      <c r="DN32" s="434"/>
      <c r="DO32" s="434"/>
      <c r="DP32" s="434"/>
      <c r="DQ32" s="434"/>
      <c r="DR32" s="434"/>
      <c r="DS32" s="434"/>
      <c r="DT32" s="434"/>
      <c r="DU32" s="434"/>
      <c r="DV32" s="434"/>
      <c r="DW32" s="434"/>
      <c r="DX32" s="434"/>
      <c r="DY32" s="434"/>
      <c r="DZ32" s="434"/>
      <c r="EA32" s="434"/>
      <c r="EB32" s="434"/>
      <c r="EC32" s="434"/>
      <c r="ED32" s="434"/>
      <c r="EE32" s="434"/>
      <c r="EF32" s="434"/>
      <c r="EG32" s="434"/>
      <c r="EH32" s="434"/>
      <c r="EI32" s="434"/>
      <c r="EJ32" s="434"/>
      <c r="EK32" s="434"/>
      <c r="EL32" s="434"/>
      <c r="EM32" s="434"/>
      <c r="EN32" s="434"/>
      <c r="EO32" s="434"/>
      <c r="EP32" s="434"/>
      <c r="EQ32" s="434"/>
      <c r="ER32" s="434"/>
      <c r="ES32" s="434"/>
      <c r="ET32" s="434"/>
      <c r="EU32" s="434"/>
      <c r="EV32" s="434"/>
      <c r="EW32" s="434"/>
      <c r="EX32" s="434"/>
      <c r="EY32" s="434"/>
      <c r="EZ32" s="434"/>
      <c r="FA32" s="434"/>
      <c r="FB32" s="434"/>
      <c r="FC32" s="434"/>
      <c r="FD32" s="434"/>
      <c r="FE32" s="434"/>
      <c r="FF32" s="434"/>
      <c r="FG32" s="434"/>
      <c r="FH32" s="434"/>
      <c r="FI32" s="434"/>
      <c r="FJ32" s="434"/>
      <c r="FK32" s="434"/>
      <c r="FL32" s="434"/>
      <c r="FM32" s="434"/>
      <c r="FN32" s="434"/>
      <c r="FO32" s="434"/>
      <c r="FP32" s="434"/>
      <c r="FQ32" s="434"/>
      <c r="FR32" s="434"/>
      <c r="FS32" s="434"/>
      <c r="FT32" s="434"/>
      <c r="FU32" s="434"/>
      <c r="FV32" s="434"/>
      <c r="FW32" s="434"/>
      <c r="FX32" s="434"/>
      <c r="FY32" s="434"/>
      <c r="FZ32" s="434"/>
      <c r="GA32" s="434"/>
      <c r="GB32" s="434"/>
      <c r="GC32" s="434"/>
      <c r="GD32" s="434"/>
      <c r="GE32" s="434"/>
      <c r="GF32" s="434"/>
      <c r="GG32" s="434"/>
      <c r="GH32" s="434"/>
      <c r="GI32" s="434"/>
      <c r="GJ32" s="434"/>
      <c r="GK32" s="434"/>
      <c r="GL32" s="434"/>
      <c r="GM32" s="434"/>
      <c r="GN32" s="434"/>
      <c r="GO32" s="434"/>
      <c r="GP32" s="434"/>
      <c r="GQ32" s="434"/>
      <c r="GR32" s="434"/>
      <c r="GS32" s="434"/>
      <c r="GT32" s="434"/>
      <c r="GU32" s="434"/>
      <c r="GV32" s="434"/>
      <c r="GW32" s="434"/>
    </row>
    <row r="33" spans="2:205" x14ac:dyDescent="0.3">
      <c r="B33" s="433"/>
      <c r="C33" s="434"/>
      <c r="D33" s="438"/>
      <c r="E33" s="434"/>
      <c r="F33" s="434"/>
      <c r="G33" s="434"/>
      <c r="H33" s="434"/>
      <c r="I33" s="434"/>
      <c r="J33" s="434"/>
      <c r="K33" s="434"/>
      <c r="L33" s="434"/>
      <c r="M33" s="434"/>
      <c r="N33" s="434"/>
      <c r="O33" s="434"/>
      <c r="P33" s="434"/>
      <c r="Q33" s="434"/>
      <c r="R33" s="434"/>
      <c r="S33" s="434"/>
      <c r="T33" s="434"/>
      <c r="U33" s="434"/>
      <c r="V33" s="434"/>
      <c r="W33" s="434"/>
      <c r="X33" s="434"/>
      <c r="Y33" s="434"/>
      <c r="Z33" s="434"/>
      <c r="AA33" s="434"/>
      <c r="AB33" s="434"/>
      <c r="AC33" s="434"/>
      <c r="AD33" s="434"/>
      <c r="AE33" s="434"/>
      <c r="AF33" s="434"/>
      <c r="AG33" s="434"/>
      <c r="AH33" s="434"/>
      <c r="AI33" s="434"/>
      <c r="AJ33" s="434"/>
      <c r="AK33" s="434"/>
      <c r="AL33" s="434"/>
      <c r="AM33" s="434"/>
      <c r="AN33" s="434"/>
      <c r="AO33" s="434"/>
      <c r="AP33" s="434"/>
      <c r="AQ33" s="434"/>
      <c r="AR33" s="434"/>
      <c r="AS33" s="434"/>
      <c r="AT33" s="434"/>
      <c r="AU33" s="434"/>
      <c r="AV33" s="434"/>
      <c r="AW33" s="434"/>
      <c r="AX33" s="434"/>
      <c r="AY33" s="434"/>
      <c r="AZ33" s="434"/>
      <c r="BA33" s="434"/>
      <c r="BB33" s="434"/>
      <c r="BC33" s="434"/>
      <c r="BD33" s="434"/>
      <c r="BE33" s="434"/>
      <c r="BF33" s="434"/>
      <c r="BG33" s="434"/>
      <c r="BH33" s="434"/>
      <c r="BI33" s="434"/>
      <c r="BJ33" s="434"/>
      <c r="BK33" s="434"/>
      <c r="BL33" s="434"/>
      <c r="BM33" s="434"/>
      <c r="BN33" s="434"/>
      <c r="BO33" s="434"/>
      <c r="BP33" s="434"/>
      <c r="BQ33" s="434"/>
      <c r="BR33" s="434"/>
      <c r="BS33" s="434"/>
      <c r="BT33" s="434"/>
      <c r="BU33" s="434"/>
      <c r="BV33" s="434"/>
      <c r="BW33" s="434"/>
      <c r="BX33" s="434"/>
      <c r="BY33" s="434"/>
      <c r="BZ33" s="434"/>
      <c r="CA33" s="434"/>
      <c r="CB33" s="434"/>
      <c r="CC33" s="434"/>
      <c r="CD33" s="434"/>
      <c r="CE33" s="434"/>
      <c r="CF33" s="434"/>
      <c r="CG33" s="434"/>
      <c r="CH33" s="434"/>
      <c r="CI33" s="434"/>
      <c r="CJ33" s="434"/>
      <c r="CK33" s="434"/>
      <c r="CL33" s="434"/>
      <c r="CM33" s="434"/>
      <c r="CN33" s="434"/>
      <c r="CO33" s="434"/>
      <c r="CP33" s="434"/>
      <c r="CQ33" s="434"/>
      <c r="CR33" s="434"/>
      <c r="CS33" s="434"/>
      <c r="CT33" s="434"/>
      <c r="CU33" s="434"/>
      <c r="CV33" s="434"/>
      <c r="CW33" s="434"/>
      <c r="CX33" s="434"/>
      <c r="CY33" s="434"/>
      <c r="CZ33" s="434"/>
      <c r="DA33" s="434"/>
      <c r="DB33" s="434"/>
      <c r="DC33" s="434"/>
      <c r="DD33" s="434"/>
      <c r="DE33" s="434"/>
      <c r="DF33" s="434"/>
      <c r="DG33" s="434"/>
      <c r="DH33" s="434"/>
      <c r="DI33" s="434"/>
      <c r="DJ33" s="434"/>
      <c r="DK33" s="434"/>
      <c r="DL33" s="434"/>
      <c r="DM33" s="434"/>
      <c r="DN33" s="434"/>
      <c r="DO33" s="434"/>
      <c r="DP33" s="434"/>
      <c r="DQ33" s="434"/>
      <c r="DR33" s="434"/>
      <c r="DS33" s="434"/>
      <c r="DT33" s="434"/>
      <c r="DU33" s="434"/>
      <c r="DV33" s="434"/>
      <c r="DW33" s="434"/>
      <c r="DX33" s="434"/>
      <c r="DY33" s="434"/>
      <c r="DZ33" s="434"/>
      <c r="EA33" s="434"/>
      <c r="EB33" s="434"/>
      <c r="EC33" s="434"/>
      <c r="ED33" s="434"/>
      <c r="EE33" s="434"/>
      <c r="EF33" s="434"/>
      <c r="EG33" s="434"/>
      <c r="EH33" s="434"/>
      <c r="EI33" s="434"/>
      <c r="EJ33" s="434"/>
      <c r="EK33" s="434"/>
      <c r="EL33" s="434"/>
      <c r="EM33" s="434"/>
      <c r="EN33" s="434"/>
      <c r="EO33" s="434"/>
      <c r="EP33" s="434"/>
      <c r="EQ33" s="434"/>
      <c r="ER33" s="434"/>
      <c r="ES33" s="434"/>
      <c r="ET33" s="434"/>
      <c r="EU33" s="434"/>
      <c r="EV33" s="434"/>
      <c r="EW33" s="434"/>
      <c r="EX33" s="434"/>
      <c r="EY33" s="434"/>
      <c r="EZ33" s="434"/>
      <c r="FA33" s="434"/>
      <c r="FB33" s="434"/>
      <c r="FC33" s="434"/>
      <c r="FD33" s="434"/>
      <c r="FE33" s="434"/>
      <c r="FF33" s="434"/>
      <c r="FG33" s="434"/>
      <c r="FH33" s="434"/>
      <c r="FI33" s="434"/>
      <c r="FJ33" s="434"/>
      <c r="FK33" s="434"/>
      <c r="FL33" s="434"/>
      <c r="FM33" s="434"/>
      <c r="FN33" s="434"/>
      <c r="FO33" s="434"/>
      <c r="FP33" s="434"/>
      <c r="FQ33" s="434"/>
      <c r="FR33" s="434"/>
      <c r="FS33" s="434"/>
      <c r="FT33" s="434"/>
      <c r="FU33" s="434"/>
      <c r="FV33" s="434"/>
      <c r="FW33" s="434"/>
      <c r="FX33" s="434"/>
      <c r="FY33" s="434"/>
      <c r="FZ33" s="434"/>
      <c r="GA33" s="434"/>
      <c r="GB33" s="434"/>
      <c r="GC33" s="434"/>
      <c r="GD33" s="434"/>
      <c r="GE33" s="434"/>
      <c r="GF33" s="434"/>
      <c r="GG33" s="434"/>
      <c r="GH33" s="434"/>
      <c r="GI33" s="434"/>
      <c r="GJ33" s="434"/>
      <c r="GK33" s="434"/>
      <c r="GL33" s="434"/>
      <c r="GM33" s="434"/>
      <c r="GN33" s="434"/>
      <c r="GO33" s="434"/>
      <c r="GP33" s="434"/>
      <c r="GQ33" s="434"/>
      <c r="GR33" s="434"/>
      <c r="GS33" s="434"/>
      <c r="GT33" s="434"/>
      <c r="GU33" s="434"/>
      <c r="GV33" s="434"/>
      <c r="GW33" s="434"/>
    </row>
    <row r="34" spans="2:205" x14ac:dyDescent="0.3">
      <c r="B34" s="433"/>
      <c r="C34" s="434"/>
      <c r="D34" s="438"/>
      <c r="E34" s="434"/>
      <c r="F34" s="434"/>
      <c r="G34" s="434"/>
      <c r="H34" s="434"/>
      <c r="I34" s="434"/>
      <c r="J34" s="434"/>
      <c r="K34" s="434"/>
      <c r="L34" s="434"/>
      <c r="M34" s="434"/>
      <c r="N34" s="434"/>
      <c r="O34" s="434"/>
      <c r="P34" s="434"/>
      <c r="Q34" s="434"/>
      <c r="R34" s="434"/>
      <c r="S34" s="434"/>
      <c r="T34" s="434"/>
      <c r="U34" s="434"/>
      <c r="V34" s="434"/>
      <c r="W34" s="434"/>
      <c r="X34" s="434"/>
      <c r="Y34" s="434"/>
      <c r="Z34" s="434"/>
      <c r="AA34" s="434"/>
      <c r="AB34" s="434"/>
      <c r="AC34" s="434"/>
      <c r="AD34" s="434"/>
      <c r="AE34" s="434"/>
      <c r="AF34" s="434"/>
      <c r="AG34" s="434"/>
      <c r="AH34" s="434"/>
      <c r="AI34" s="434"/>
      <c r="AJ34" s="434"/>
      <c r="AK34" s="434"/>
      <c r="AL34" s="434"/>
      <c r="AM34" s="434"/>
      <c r="AN34" s="434"/>
      <c r="AO34" s="434"/>
      <c r="AP34" s="434"/>
      <c r="AQ34" s="434"/>
      <c r="AR34" s="434"/>
      <c r="AS34" s="434"/>
      <c r="AT34" s="434"/>
      <c r="AU34" s="434"/>
      <c r="AV34" s="434"/>
      <c r="AW34" s="434"/>
      <c r="AX34" s="434"/>
      <c r="AY34" s="434"/>
      <c r="AZ34" s="434"/>
      <c r="BA34" s="434"/>
      <c r="BB34" s="434"/>
      <c r="BC34" s="434"/>
      <c r="BD34" s="434"/>
      <c r="BE34" s="434"/>
      <c r="BF34" s="434"/>
      <c r="BG34" s="434"/>
      <c r="BH34" s="434"/>
      <c r="BI34" s="434"/>
      <c r="BJ34" s="434"/>
      <c r="BK34" s="434"/>
      <c r="BL34" s="434"/>
      <c r="BM34" s="434"/>
      <c r="BN34" s="434"/>
      <c r="BO34" s="434"/>
      <c r="BP34" s="434"/>
      <c r="BQ34" s="434"/>
      <c r="BR34" s="434"/>
      <c r="BS34" s="434"/>
      <c r="BT34" s="434"/>
      <c r="BU34" s="434"/>
      <c r="BV34" s="434"/>
      <c r="BW34" s="434"/>
      <c r="BX34" s="434"/>
      <c r="BY34" s="434"/>
      <c r="BZ34" s="434"/>
      <c r="CA34" s="434"/>
      <c r="CB34" s="434"/>
      <c r="CC34" s="434"/>
      <c r="CD34" s="434"/>
      <c r="CE34" s="434"/>
      <c r="CF34" s="434"/>
      <c r="CG34" s="434"/>
      <c r="CH34" s="434"/>
      <c r="CI34" s="434"/>
      <c r="CJ34" s="434"/>
      <c r="CK34" s="434"/>
      <c r="CL34" s="434"/>
      <c r="CM34" s="434"/>
      <c r="CN34" s="434"/>
      <c r="CO34" s="434"/>
      <c r="CP34" s="434"/>
      <c r="CQ34" s="434"/>
      <c r="CR34" s="434"/>
      <c r="CS34" s="434"/>
      <c r="CT34" s="434"/>
      <c r="CU34" s="434"/>
      <c r="CV34" s="434"/>
      <c r="CW34" s="434"/>
      <c r="CX34" s="434"/>
      <c r="CY34" s="434"/>
      <c r="CZ34" s="434"/>
      <c r="DA34" s="434"/>
      <c r="DB34" s="434"/>
      <c r="DC34" s="434"/>
      <c r="DD34" s="434"/>
      <c r="DE34" s="434"/>
      <c r="DF34" s="434"/>
      <c r="DG34" s="434"/>
      <c r="DH34" s="434"/>
      <c r="DI34" s="434"/>
      <c r="DJ34" s="434"/>
      <c r="DK34" s="434"/>
      <c r="DL34" s="434"/>
      <c r="DM34" s="434"/>
      <c r="DN34" s="434"/>
      <c r="DO34" s="434"/>
      <c r="DP34" s="434"/>
      <c r="DQ34" s="434"/>
      <c r="DR34" s="434"/>
      <c r="DS34" s="434"/>
      <c r="DT34" s="434"/>
      <c r="DU34" s="434"/>
      <c r="DV34" s="434"/>
      <c r="DW34" s="434"/>
      <c r="DX34" s="434"/>
      <c r="DY34" s="434"/>
      <c r="DZ34" s="434"/>
      <c r="EA34" s="434"/>
      <c r="EB34" s="434"/>
      <c r="EC34" s="434"/>
      <c r="ED34" s="434"/>
      <c r="EE34" s="434"/>
      <c r="EF34" s="434"/>
      <c r="EG34" s="434"/>
      <c r="EH34" s="434"/>
      <c r="EI34" s="434"/>
      <c r="EJ34" s="434"/>
      <c r="EK34" s="434"/>
      <c r="EL34" s="434"/>
      <c r="EM34" s="434"/>
      <c r="EN34" s="434"/>
      <c r="EO34" s="434"/>
      <c r="EP34" s="434"/>
      <c r="EQ34" s="434"/>
      <c r="ER34" s="434"/>
      <c r="ES34" s="434"/>
      <c r="ET34" s="434"/>
      <c r="EU34" s="434"/>
      <c r="EV34" s="434"/>
      <c r="EW34" s="434"/>
      <c r="EX34" s="434"/>
      <c r="EY34" s="434"/>
      <c r="EZ34" s="434"/>
      <c r="FA34" s="434"/>
      <c r="FB34" s="434"/>
      <c r="FC34" s="434"/>
      <c r="FD34" s="434"/>
      <c r="FE34" s="434"/>
      <c r="FF34" s="434"/>
      <c r="FG34" s="434"/>
      <c r="FH34" s="434"/>
      <c r="FI34" s="434"/>
      <c r="FJ34" s="434"/>
      <c r="FK34" s="434"/>
      <c r="FL34" s="434"/>
      <c r="FM34" s="434"/>
      <c r="FN34" s="434"/>
      <c r="FO34" s="434"/>
      <c r="FP34" s="434"/>
      <c r="FQ34" s="434"/>
      <c r="FR34" s="434"/>
      <c r="FS34" s="434"/>
      <c r="FT34" s="434"/>
      <c r="FU34" s="434"/>
      <c r="FV34" s="434"/>
      <c r="FW34" s="434"/>
      <c r="FX34" s="434"/>
      <c r="FY34" s="434"/>
      <c r="FZ34" s="434"/>
      <c r="GA34" s="434"/>
      <c r="GB34" s="434"/>
      <c r="GC34" s="434"/>
      <c r="GD34" s="434"/>
      <c r="GE34" s="434"/>
      <c r="GF34" s="434"/>
      <c r="GG34" s="434"/>
      <c r="GH34" s="434"/>
      <c r="GI34" s="434"/>
      <c r="GJ34" s="434"/>
      <c r="GK34" s="434"/>
      <c r="GL34" s="434"/>
      <c r="GM34" s="434"/>
      <c r="GN34" s="434"/>
      <c r="GO34" s="434"/>
      <c r="GP34" s="434"/>
      <c r="GQ34" s="434"/>
      <c r="GR34" s="434"/>
      <c r="GS34" s="434"/>
      <c r="GT34" s="434"/>
      <c r="GU34" s="434"/>
      <c r="GV34" s="434"/>
      <c r="GW34" s="434"/>
    </row>
    <row r="35" spans="2:205" x14ac:dyDescent="0.3">
      <c r="B35" s="433"/>
      <c r="C35" s="434"/>
      <c r="D35" s="438"/>
      <c r="E35" s="434"/>
      <c r="F35" s="434"/>
      <c r="G35" s="434"/>
      <c r="H35" s="434"/>
      <c r="I35" s="434"/>
      <c r="J35" s="434"/>
      <c r="K35" s="434"/>
      <c r="L35" s="434"/>
      <c r="M35" s="434"/>
      <c r="N35" s="434"/>
      <c r="O35" s="434"/>
      <c r="P35" s="434"/>
      <c r="Q35" s="434"/>
      <c r="R35" s="434"/>
      <c r="S35" s="434"/>
      <c r="T35" s="434"/>
      <c r="U35" s="434"/>
      <c r="V35" s="434"/>
      <c r="W35" s="434"/>
      <c r="X35" s="434"/>
      <c r="Y35" s="434"/>
      <c r="Z35" s="434"/>
      <c r="AA35" s="434"/>
      <c r="AB35" s="434"/>
      <c r="AC35" s="434"/>
      <c r="AD35" s="434"/>
      <c r="AE35" s="434"/>
      <c r="AF35" s="434"/>
      <c r="AG35" s="434"/>
      <c r="AH35" s="434"/>
      <c r="AI35" s="434"/>
      <c r="AJ35" s="434"/>
      <c r="AK35" s="434"/>
      <c r="AL35" s="434"/>
      <c r="AM35" s="434"/>
      <c r="AN35" s="434"/>
      <c r="AO35" s="434"/>
      <c r="AP35" s="434"/>
      <c r="AQ35" s="434"/>
      <c r="AR35" s="434"/>
      <c r="AS35" s="434"/>
      <c r="AT35" s="434"/>
      <c r="AU35" s="434"/>
      <c r="AV35" s="434"/>
      <c r="AW35" s="434"/>
      <c r="AX35" s="434"/>
      <c r="AY35" s="434"/>
      <c r="AZ35" s="434"/>
      <c r="BA35" s="434"/>
      <c r="BB35" s="434"/>
      <c r="BC35" s="434"/>
      <c r="BD35" s="434"/>
      <c r="BE35" s="434"/>
      <c r="BF35" s="434"/>
      <c r="BG35" s="434"/>
      <c r="BH35" s="434"/>
      <c r="BI35" s="434"/>
      <c r="BJ35" s="434"/>
      <c r="BK35" s="434"/>
      <c r="BL35" s="434"/>
      <c r="BM35" s="434"/>
      <c r="BN35" s="434"/>
      <c r="BO35" s="434"/>
      <c r="BP35" s="434"/>
      <c r="BQ35" s="434"/>
      <c r="BR35" s="434"/>
      <c r="BS35" s="434"/>
      <c r="BT35" s="434"/>
      <c r="BU35" s="434"/>
      <c r="BV35" s="434"/>
      <c r="BW35" s="434"/>
      <c r="BX35" s="434"/>
      <c r="BY35" s="434"/>
      <c r="BZ35" s="434"/>
      <c r="CA35" s="434"/>
      <c r="CB35" s="434"/>
      <c r="CC35" s="434"/>
      <c r="CD35" s="434"/>
      <c r="CE35" s="434"/>
      <c r="CF35" s="434"/>
      <c r="CG35" s="434"/>
      <c r="CH35" s="434"/>
      <c r="CI35" s="434"/>
      <c r="CJ35" s="434"/>
      <c r="CK35" s="434"/>
      <c r="CL35" s="434"/>
      <c r="CM35" s="434"/>
      <c r="CN35" s="434"/>
      <c r="CO35" s="434"/>
      <c r="CP35" s="434"/>
      <c r="CQ35" s="434"/>
      <c r="CR35" s="434"/>
      <c r="CS35" s="434"/>
      <c r="CT35" s="434"/>
      <c r="CU35" s="434"/>
      <c r="CV35" s="434"/>
      <c r="CW35" s="434"/>
      <c r="CX35" s="434"/>
      <c r="CY35" s="434"/>
      <c r="CZ35" s="434"/>
      <c r="DA35" s="434"/>
      <c r="DB35" s="434"/>
      <c r="DC35" s="434"/>
      <c r="DD35" s="434"/>
      <c r="DE35" s="434"/>
      <c r="DF35" s="434"/>
      <c r="DG35" s="434"/>
      <c r="DH35" s="434"/>
      <c r="DI35" s="434"/>
      <c r="DJ35" s="434"/>
      <c r="DK35" s="434"/>
      <c r="DL35" s="434"/>
      <c r="DM35" s="434"/>
      <c r="DN35" s="434"/>
      <c r="DO35" s="434"/>
      <c r="DP35" s="434"/>
      <c r="DQ35" s="434"/>
      <c r="DR35" s="434"/>
      <c r="DS35" s="434"/>
      <c r="DT35" s="434"/>
      <c r="DU35" s="434"/>
      <c r="DV35" s="434"/>
      <c r="DW35" s="434"/>
      <c r="DX35" s="434"/>
      <c r="DY35" s="434"/>
      <c r="DZ35" s="434"/>
      <c r="EA35" s="434"/>
      <c r="EB35" s="434"/>
      <c r="EC35" s="434"/>
      <c r="ED35" s="434"/>
      <c r="EE35" s="434"/>
      <c r="EF35" s="434"/>
      <c r="EG35" s="434"/>
      <c r="EH35" s="434"/>
      <c r="EI35" s="434"/>
      <c r="EJ35" s="434"/>
      <c r="EK35" s="434"/>
      <c r="EL35" s="434"/>
      <c r="EM35" s="434"/>
      <c r="EN35" s="434"/>
      <c r="EO35" s="434"/>
      <c r="EP35" s="434"/>
      <c r="EQ35" s="434"/>
      <c r="ER35" s="434"/>
      <c r="ES35" s="434"/>
      <c r="ET35" s="434"/>
      <c r="EU35" s="434"/>
      <c r="EV35" s="434"/>
      <c r="EW35" s="434"/>
      <c r="EX35" s="434"/>
      <c r="EY35" s="434"/>
      <c r="EZ35" s="434"/>
      <c r="FA35" s="434"/>
      <c r="FB35" s="434"/>
      <c r="FC35" s="434"/>
      <c r="FD35" s="434"/>
      <c r="FE35" s="434"/>
      <c r="FF35" s="434"/>
      <c r="FG35" s="434"/>
      <c r="FH35" s="434"/>
      <c r="FI35" s="434"/>
      <c r="FJ35" s="434"/>
      <c r="FK35" s="434"/>
      <c r="FL35" s="434"/>
      <c r="FM35" s="434"/>
      <c r="FN35" s="434"/>
      <c r="FO35" s="434"/>
      <c r="FP35" s="434"/>
      <c r="FQ35" s="434"/>
      <c r="FR35" s="434"/>
      <c r="FS35" s="434"/>
      <c r="FT35" s="434"/>
      <c r="FU35" s="434"/>
      <c r="FV35" s="434"/>
      <c r="FW35" s="434"/>
      <c r="FX35" s="434"/>
      <c r="FY35" s="434"/>
      <c r="FZ35" s="434"/>
      <c r="GA35" s="434"/>
      <c r="GB35" s="434"/>
      <c r="GC35" s="434"/>
      <c r="GD35" s="434"/>
      <c r="GE35" s="434"/>
      <c r="GF35" s="434"/>
      <c r="GG35" s="434"/>
      <c r="GH35" s="434"/>
      <c r="GI35" s="434"/>
      <c r="GJ35" s="434"/>
      <c r="GK35" s="434"/>
      <c r="GL35" s="434"/>
      <c r="GM35" s="434"/>
      <c r="GN35" s="434"/>
      <c r="GO35" s="434"/>
      <c r="GP35" s="434"/>
      <c r="GQ35" s="434"/>
      <c r="GR35" s="434"/>
      <c r="GS35" s="434"/>
      <c r="GT35" s="434"/>
      <c r="GU35" s="434"/>
      <c r="GV35" s="434"/>
      <c r="GW35" s="434"/>
    </row>
    <row r="36" spans="2:205" x14ac:dyDescent="0.3">
      <c r="B36" s="433"/>
      <c r="C36" s="434"/>
      <c r="D36" s="438"/>
      <c r="E36" s="434"/>
      <c r="F36" s="434"/>
      <c r="G36" s="434"/>
      <c r="H36" s="434"/>
      <c r="I36" s="434"/>
      <c r="J36" s="434"/>
      <c r="K36" s="434"/>
      <c r="L36" s="434"/>
      <c r="M36" s="434"/>
      <c r="N36" s="434"/>
      <c r="O36" s="434"/>
      <c r="P36" s="434"/>
      <c r="Q36" s="434"/>
      <c r="R36" s="434"/>
      <c r="S36" s="434"/>
      <c r="T36" s="434"/>
      <c r="U36" s="434"/>
      <c r="V36" s="434"/>
      <c r="W36" s="434"/>
      <c r="X36" s="434"/>
      <c r="Y36" s="434"/>
      <c r="Z36" s="434"/>
      <c r="AA36" s="434"/>
      <c r="AB36" s="434"/>
      <c r="AC36" s="434"/>
      <c r="AD36" s="434"/>
      <c r="AE36" s="434"/>
      <c r="AF36" s="434"/>
      <c r="AG36" s="434"/>
      <c r="AH36" s="434"/>
      <c r="AI36" s="434"/>
      <c r="AJ36" s="434"/>
      <c r="AK36" s="434"/>
      <c r="AL36" s="434"/>
      <c r="AM36" s="434"/>
      <c r="AN36" s="434"/>
      <c r="AO36" s="434"/>
      <c r="AP36" s="434"/>
      <c r="AQ36" s="434"/>
      <c r="AR36" s="434"/>
      <c r="AS36" s="434"/>
      <c r="AT36" s="434"/>
      <c r="AU36" s="434"/>
      <c r="AV36" s="434"/>
      <c r="AW36" s="434"/>
      <c r="AX36" s="434"/>
      <c r="AY36" s="434"/>
      <c r="AZ36" s="434"/>
      <c r="BA36" s="434"/>
      <c r="BB36" s="434"/>
      <c r="BC36" s="434"/>
      <c r="BD36" s="434"/>
      <c r="BE36" s="434"/>
      <c r="BF36" s="434"/>
      <c r="BG36" s="434"/>
      <c r="BH36" s="434"/>
      <c r="BI36" s="434"/>
      <c r="BJ36" s="434"/>
      <c r="BK36" s="434"/>
      <c r="BL36" s="434"/>
      <c r="BM36" s="434"/>
      <c r="BN36" s="434"/>
      <c r="BO36" s="434"/>
      <c r="BP36" s="434"/>
      <c r="BQ36" s="434"/>
      <c r="BR36" s="434"/>
      <c r="BS36" s="434"/>
      <c r="BT36" s="434"/>
      <c r="BU36" s="434"/>
      <c r="BV36" s="434"/>
      <c r="BW36" s="434"/>
      <c r="BX36" s="434"/>
      <c r="BY36" s="434"/>
      <c r="BZ36" s="434"/>
      <c r="CA36" s="434"/>
      <c r="CB36" s="434"/>
      <c r="CC36" s="434"/>
      <c r="CD36" s="434"/>
      <c r="CE36" s="434"/>
      <c r="CF36" s="434"/>
      <c r="CG36" s="434"/>
      <c r="CH36" s="434"/>
      <c r="CI36" s="434"/>
      <c r="CJ36" s="434"/>
      <c r="CK36" s="434"/>
      <c r="CL36" s="434"/>
      <c r="CM36" s="434"/>
      <c r="CN36" s="434"/>
      <c r="CO36" s="434"/>
      <c r="CP36" s="434"/>
      <c r="CQ36" s="434"/>
      <c r="CR36" s="434"/>
      <c r="CS36" s="434"/>
      <c r="CT36" s="434"/>
      <c r="CU36" s="434"/>
      <c r="CV36" s="434"/>
      <c r="CW36" s="434"/>
      <c r="CX36" s="434"/>
      <c r="CY36" s="434"/>
      <c r="CZ36" s="434"/>
      <c r="DA36" s="434"/>
      <c r="DB36" s="434"/>
      <c r="DC36" s="434"/>
      <c r="DD36" s="434"/>
      <c r="DE36" s="434"/>
      <c r="DF36" s="434"/>
      <c r="DG36" s="434"/>
      <c r="DH36" s="434"/>
      <c r="DI36" s="434"/>
      <c r="DJ36" s="434"/>
      <c r="DK36" s="434"/>
      <c r="DL36" s="434"/>
      <c r="DM36" s="434"/>
      <c r="DN36" s="434"/>
      <c r="DO36" s="434"/>
      <c r="DP36" s="434"/>
      <c r="DQ36" s="434"/>
      <c r="DR36" s="434"/>
      <c r="DS36" s="434"/>
      <c r="DT36" s="434"/>
      <c r="DU36" s="434"/>
      <c r="DV36" s="434"/>
      <c r="DW36" s="434"/>
      <c r="DX36" s="434"/>
      <c r="DY36" s="434"/>
      <c r="DZ36" s="434"/>
      <c r="EA36" s="434"/>
      <c r="EB36" s="434"/>
      <c r="EC36" s="434"/>
      <c r="ED36" s="434"/>
      <c r="EE36" s="434"/>
      <c r="EF36" s="434"/>
      <c r="EG36" s="434"/>
      <c r="EH36" s="434"/>
      <c r="EI36" s="434"/>
      <c r="EJ36" s="434"/>
      <c r="EK36" s="434"/>
      <c r="EL36" s="434"/>
      <c r="EM36" s="434"/>
      <c r="EN36" s="434"/>
      <c r="EO36" s="434"/>
      <c r="EP36" s="434"/>
      <c r="EQ36" s="434"/>
      <c r="ER36" s="434"/>
      <c r="ES36" s="434"/>
      <c r="ET36" s="434"/>
      <c r="EU36" s="434"/>
      <c r="EV36" s="434"/>
      <c r="EW36" s="434"/>
      <c r="EX36" s="434"/>
      <c r="EY36" s="434"/>
      <c r="EZ36" s="434"/>
      <c r="FA36" s="434"/>
      <c r="FB36" s="434"/>
      <c r="FC36" s="434"/>
      <c r="FD36" s="434"/>
      <c r="FE36" s="434"/>
      <c r="FF36" s="434"/>
      <c r="FG36" s="434"/>
      <c r="FH36" s="434"/>
      <c r="FI36" s="434"/>
      <c r="FJ36" s="434"/>
      <c r="FK36" s="434"/>
      <c r="FL36" s="434"/>
      <c r="FM36" s="434"/>
      <c r="FN36" s="434"/>
      <c r="FO36" s="434"/>
      <c r="FP36" s="434"/>
      <c r="FQ36" s="434"/>
      <c r="FR36" s="434"/>
      <c r="FS36" s="434"/>
      <c r="FT36" s="434"/>
      <c r="FU36" s="434"/>
      <c r="FV36" s="434"/>
      <c r="FW36" s="434"/>
      <c r="FX36" s="434"/>
      <c r="FY36" s="434"/>
      <c r="FZ36" s="434"/>
      <c r="GA36" s="434"/>
      <c r="GB36" s="434"/>
      <c r="GC36" s="434"/>
      <c r="GD36" s="434"/>
      <c r="GE36" s="434"/>
      <c r="GF36" s="434"/>
      <c r="GG36" s="434"/>
      <c r="GH36" s="434"/>
      <c r="GI36" s="434"/>
      <c r="GJ36" s="434"/>
      <c r="GK36" s="434"/>
      <c r="GL36" s="434"/>
      <c r="GM36" s="434"/>
      <c r="GN36" s="434"/>
      <c r="GO36" s="434"/>
      <c r="GP36" s="434"/>
      <c r="GQ36" s="434"/>
      <c r="GR36" s="434"/>
      <c r="GS36" s="434"/>
      <c r="GT36" s="434"/>
      <c r="GU36" s="434"/>
      <c r="GV36" s="434"/>
      <c r="GW36" s="434"/>
    </row>
    <row r="37" spans="2:205" x14ac:dyDescent="0.3">
      <c r="B37" s="433"/>
      <c r="C37" s="434"/>
      <c r="D37" s="438"/>
      <c r="E37" s="434"/>
      <c r="F37" s="434"/>
      <c r="G37" s="434"/>
      <c r="H37" s="434"/>
      <c r="I37" s="434"/>
      <c r="J37" s="434"/>
      <c r="K37" s="434"/>
      <c r="L37" s="434"/>
      <c r="M37" s="434"/>
      <c r="N37" s="434"/>
      <c r="O37" s="434"/>
      <c r="P37" s="434"/>
      <c r="Q37" s="434"/>
      <c r="R37" s="434"/>
      <c r="S37" s="434"/>
      <c r="T37" s="434"/>
      <c r="U37" s="434"/>
      <c r="V37" s="434"/>
      <c r="W37" s="434"/>
      <c r="X37" s="434"/>
      <c r="Y37" s="434"/>
      <c r="Z37" s="434"/>
      <c r="AA37" s="434"/>
      <c r="AB37" s="434"/>
      <c r="AC37" s="434"/>
      <c r="AD37" s="434"/>
      <c r="AE37" s="434"/>
      <c r="AF37" s="434"/>
      <c r="AG37" s="434"/>
      <c r="AH37" s="434"/>
      <c r="AI37" s="434"/>
      <c r="AJ37" s="434"/>
      <c r="AK37" s="434"/>
      <c r="AL37" s="434"/>
      <c r="AM37" s="434"/>
      <c r="AN37" s="434"/>
      <c r="AO37" s="434"/>
      <c r="AP37" s="434"/>
      <c r="AQ37" s="434"/>
      <c r="AR37" s="434"/>
      <c r="AS37" s="434"/>
      <c r="AT37" s="434"/>
      <c r="AU37" s="434"/>
      <c r="AV37" s="434"/>
      <c r="AW37" s="434"/>
      <c r="AX37" s="434"/>
      <c r="AY37" s="434"/>
      <c r="AZ37" s="434"/>
      <c r="BA37" s="434"/>
      <c r="BB37" s="434"/>
      <c r="BC37" s="434"/>
      <c r="BD37" s="434"/>
      <c r="BE37" s="434"/>
      <c r="BF37" s="434"/>
      <c r="BG37" s="434"/>
      <c r="BH37" s="434"/>
      <c r="BI37" s="434"/>
      <c r="BJ37" s="434"/>
      <c r="BK37" s="434"/>
      <c r="BL37" s="434"/>
      <c r="BM37" s="434"/>
      <c r="BN37" s="434"/>
      <c r="BO37" s="434"/>
      <c r="BP37" s="434"/>
      <c r="BQ37" s="434"/>
      <c r="BR37" s="434"/>
      <c r="BS37" s="434"/>
      <c r="BT37" s="434"/>
      <c r="BU37" s="434"/>
      <c r="BV37" s="434"/>
      <c r="BW37" s="434"/>
      <c r="BX37" s="434"/>
      <c r="BY37" s="434"/>
      <c r="BZ37" s="434"/>
      <c r="CA37" s="434"/>
      <c r="CB37" s="434"/>
      <c r="CC37" s="434"/>
      <c r="CD37" s="434"/>
      <c r="CE37" s="434"/>
      <c r="CF37" s="434"/>
      <c r="CG37" s="434"/>
      <c r="CH37" s="434"/>
      <c r="CI37" s="434"/>
      <c r="CJ37" s="434"/>
      <c r="CK37" s="434"/>
      <c r="CL37" s="434"/>
      <c r="CM37" s="434"/>
      <c r="CN37" s="434"/>
      <c r="CO37" s="434"/>
      <c r="CP37" s="434"/>
      <c r="CQ37" s="434"/>
      <c r="CR37" s="434"/>
      <c r="CS37" s="434"/>
      <c r="CT37" s="434"/>
      <c r="CU37" s="434"/>
      <c r="CV37" s="434"/>
      <c r="CW37" s="434"/>
      <c r="CX37" s="434"/>
      <c r="CY37" s="434"/>
      <c r="CZ37" s="434"/>
      <c r="DA37" s="434"/>
      <c r="DB37" s="434"/>
      <c r="DC37" s="434"/>
      <c r="DD37" s="434"/>
      <c r="DE37" s="434"/>
      <c r="DF37" s="434"/>
      <c r="DG37" s="434"/>
      <c r="DH37" s="434"/>
      <c r="DI37" s="434"/>
      <c r="DJ37" s="434"/>
      <c r="DK37" s="434"/>
      <c r="DL37" s="434"/>
      <c r="DM37" s="434"/>
      <c r="DN37" s="434"/>
      <c r="DO37" s="434"/>
      <c r="DP37" s="434"/>
      <c r="DQ37" s="434"/>
      <c r="DR37" s="434"/>
      <c r="DS37" s="434"/>
      <c r="DT37" s="434"/>
      <c r="DU37" s="434"/>
      <c r="DV37" s="434"/>
      <c r="DW37" s="434"/>
      <c r="DX37" s="434"/>
      <c r="DY37" s="434"/>
      <c r="DZ37" s="434"/>
      <c r="EA37" s="434"/>
      <c r="EB37" s="434"/>
      <c r="EC37" s="434"/>
      <c r="ED37" s="434"/>
      <c r="EE37" s="434"/>
      <c r="EF37" s="434"/>
      <c r="EG37" s="434"/>
      <c r="EH37" s="434"/>
      <c r="EI37" s="434"/>
      <c r="EJ37" s="434"/>
      <c r="EK37" s="434"/>
      <c r="EL37" s="434"/>
      <c r="EM37" s="434"/>
      <c r="EN37" s="434"/>
      <c r="EO37" s="434"/>
      <c r="EP37" s="434"/>
      <c r="EQ37" s="434"/>
      <c r="ER37" s="434"/>
      <c r="ES37" s="434"/>
      <c r="ET37" s="434"/>
      <c r="EU37" s="434"/>
      <c r="EV37" s="434"/>
      <c r="EW37" s="434"/>
      <c r="EX37" s="434"/>
      <c r="EY37" s="434"/>
      <c r="EZ37" s="434"/>
      <c r="FA37" s="434"/>
      <c r="FB37" s="434"/>
      <c r="FC37" s="434"/>
      <c r="FD37" s="434"/>
      <c r="FE37" s="434"/>
      <c r="FF37" s="434"/>
      <c r="FG37" s="434"/>
      <c r="FH37" s="434"/>
      <c r="FI37" s="434"/>
      <c r="FJ37" s="434"/>
      <c r="FK37" s="434"/>
      <c r="FL37" s="434"/>
      <c r="FM37" s="434"/>
      <c r="FN37" s="434"/>
      <c r="FO37" s="434"/>
      <c r="FP37" s="434"/>
      <c r="FQ37" s="434"/>
      <c r="FR37" s="434"/>
      <c r="FS37" s="434"/>
      <c r="FT37" s="434"/>
      <c r="FU37" s="434"/>
      <c r="FV37" s="434"/>
      <c r="FW37" s="434"/>
      <c r="FX37" s="434"/>
      <c r="FY37" s="434"/>
      <c r="FZ37" s="434"/>
      <c r="GA37" s="434"/>
      <c r="GB37" s="434"/>
      <c r="GC37" s="434"/>
      <c r="GD37" s="434"/>
      <c r="GE37" s="434"/>
      <c r="GF37" s="434"/>
      <c r="GG37" s="434"/>
      <c r="GH37" s="434"/>
      <c r="GI37" s="434"/>
      <c r="GJ37" s="434"/>
      <c r="GK37" s="434"/>
      <c r="GL37" s="434"/>
      <c r="GM37" s="434"/>
      <c r="GN37" s="434"/>
      <c r="GO37" s="434"/>
      <c r="GP37" s="434"/>
      <c r="GQ37" s="434"/>
      <c r="GR37" s="434"/>
      <c r="GS37" s="434"/>
      <c r="GT37" s="434"/>
      <c r="GU37" s="434"/>
      <c r="GV37" s="434"/>
      <c r="GW37" s="434"/>
    </row>
    <row r="38" spans="2:205" x14ac:dyDescent="0.3">
      <c r="B38" s="433"/>
      <c r="C38" s="434"/>
      <c r="D38" s="438"/>
      <c r="E38" s="434"/>
      <c r="F38" s="434"/>
      <c r="G38" s="434"/>
      <c r="H38" s="434"/>
      <c r="I38" s="434"/>
      <c r="J38" s="434"/>
      <c r="K38" s="434"/>
      <c r="L38" s="434"/>
      <c r="M38" s="434"/>
      <c r="N38" s="434"/>
      <c r="O38" s="434"/>
      <c r="P38" s="434"/>
      <c r="Q38" s="434"/>
      <c r="R38" s="434"/>
      <c r="S38" s="434"/>
      <c r="T38" s="434"/>
      <c r="U38" s="434"/>
      <c r="V38" s="434"/>
      <c r="W38" s="434"/>
      <c r="X38" s="434"/>
      <c r="Y38" s="434"/>
      <c r="Z38" s="434"/>
      <c r="AA38" s="434"/>
      <c r="AB38" s="434"/>
      <c r="AC38" s="434"/>
      <c r="AD38" s="434"/>
      <c r="AE38" s="434"/>
      <c r="AF38" s="434"/>
      <c r="AG38" s="434"/>
      <c r="AH38" s="434"/>
      <c r="AI38" s="434"/>
      <c r="AJ38" s="434"/>
      <c r="AK38" s="434"/>
      <c r="AL38" s="434"/>
      <c r="AM38" s="434"/>
      <c r="AN38" s="434"/>
      <c r="AO38" s="434"/>
      <c r="AP38" s="434"/>
      <c r="AQ38" s="434"/>
      <c r="AR38" s="434"/>
      <c r="AS38" s="434"/>
      <c r="AT38" s="434"/>
      <c r="AU38" s="434"/>
      <c r="AV38" s="434"/>
      <c r="AW38" s="434"/>
      <c r="AX38" s="434"/>
      <c r="AY38" s="434"/>
      <c r="AZ38" s="434"/>
      <c r="BA38" s="434"/>
      <c r="BB38" s="434"/>
      <c r="BC38" s="434"/>
      <c r="BD38" s="434"/>
      <c r="BE38" s="434"/>
      <c r="BF38" s="434"/>
      <c r="BG38" s="434"/>
      <c r="BH38" s="434"/>
      <c r="BI38" s="434"/>
      <c r="BJ38" s="434"/>
      <c r="BK38" s="434"/>
      <c r="BL38" s="434"/>
      <c r="BM38" s="434"/>
      <c r="BN38" s="434"/>
      <c r="BO38" s="434"/>
      <c r="BP38" s="434"/>
      <c r="BQ38" s="434"/>
      <c r="BR38" s="434"/>
      <c r="BS38" s="434"/>
      <c r="BT38" s="434"/>
      <c r="BU38" s="434"/>
      <c r="BV38" s="434"/>
      <c r="BW38" s="434"/>
      <c r="BX38" s="434"/>
      <c r="BY38" s="434"/>
      <c r="BZ38" s="434"/>
      <c r="CA38" s="434"/>
      <c r="CB38" s="434"/>
      <c r="CC38" s="434"/>
      <c r="CD38" s="434"/>
      <c r="CE38" s="434"/>
      <c r="CF38" s="434"/>
      <c r="CG38" s="434"/>
      <c r="CH38" s="434"/>
      <c r="CI38" s="434"/>
      <c r="CJ38" s="434"/>
      <c r="CK38" s="434"/>
      <c r="CL38" s="434"/>
      <c r="CM38" s="434"/>
      <c r="CN38" s="434"/>
      <c r="CO38" s="434"/>
      <c r="CP38" s="434"/>
      <c r="CQ38" s="434"/>
      <c r="CR38" s="434"/>
      <c r="CS38" s="434"/>
      <c r="CT38" s="434"/>
      <c r="CU38" s="434"/>
      <c r="CV38" s="434"/>
      <c r="CW38" s="434"/>
      <c r="CX38" s="434"/>
      <c r="CY38" s="434"/>
      <c r="CZ38" s="434"/>
      <c r="DA38" s="434"/>
      <c r="DB38" s="434"/>
      <c r="DC38" s="434"/>
      <c r="DD38" s="434"/>
      <c r="DE38" s="434"/>
      <c r="DF38" s="434"/>
      <c r="DG38" s="434"/>
      <c r="DH38" s="434"/>
      <c r="DI38" s="434"/>
      <c r="DJ38" s="434"/>
      <c r="DK38" s="434"/>
      <c r="DL38" s="434"/>
      <c r="DM38" s="434"/>
      <c r="DN38" s="434"/>
      <c r="DO38" s="434"/>
      <c r="DP38" s="434"/>
      <c r="DQ38" s="434"/>
      <c r="DR38" s="434"/>
      <c r="DS38" s="434"/>
      <c r="DT38" s="434"/>
      <c r="DU38" s="434"/>
      <c r="DV38" s="434"/>
      <c r="DW38" s="434"/>
      <c r="DX38" s="434"/>
      <c r="DY38" s="434"/>
      <c r="DZ38" s="434"/>
      <c r="EA38" s="434"/>
      <c r="EB38" s="434"/>
      <c r="EC38" s="434"/>
      <c r="ED38" s="434"/>
      <c r="EE38" s="434"/>
      <c r="EF38" s="434"/>
      <c r="EG38" s="434"/>
      <c r="EH38" s="434"/>
      <c r="EI38" s="434"/>
      <c r="EJ38" s="434"/>
      <c r="EK38" s="434"/>
      <c r="EL38" s="434"/>
      <c r="EM38" s="434"/>
      <c r="EN38" s="434"/>
      <c r="EO38" s="434"/>
      <c r="EP38" s="434"/>
      <c r="EQ38" s="434"/>
      <c r="ER38" s="434"/>
      <c r="ES38" s="434"/>
      <c r="ET38" s="434"/>
      <c r="EU38" s="434"/>
      <c r="EV38" s="434"/>
      <c r="EW38" s="434"/>
      <c r="EX38" s="434"/>
      <c r="EY38" s="434"/>
      <c r="EZ38" s="434"/>
      <c r="FA38" s="434"/>
      <c r="FB38" s="434"/>
      <c r="FC38" s="434"/>
      <c r="FD38" s="434"/>
      <c r="FE38" s="434"/>
      <c r="FF38" s="434"/>
      <c r="FG38" s="434"/>
      <c r="FH38" s="434"/>
      <c r="FI38" s="434"/>
      <c r="FJ38" s="434"/>
      <c r="FK38" s="434"/>
      <c r="FL38" s="434"/>
      <c r="FM38" s="434"/>
      <c r="FN38" s="434"/>
      <c r="FO38" s="434"/>
      <c r="FP38" s="434"/>
      <c r="FQ38" s="434"/>
      <c r="FR38" s="434"/>
      <c r="FS38" s="434"/>
      <c r="FT38" s="434"/>
      <c r="FU38" s="434"/>
      <c r="FV38" s="434"/>
      <c r="FW38" s="434"/>
      <c r="FX38" s="434"/>
      <c r="FY38" s="434"/>
      <c r="FZ38" s="434"/>
      <c r="GA38" s="434"/>
      <c r="GB38" s="434"/>
      <c r="GC38" s="434"/>
      <c r="GD38" s="434"/>
      <c r="GE38" s="434"/>
      <c r="GF38" s="434"/>
      <c r="GG38" s="434"/>
      <c r="GH38" s="434"/>
      <c r="GI38" s="434"/>
      <c r="GJ38" s="434"/>
      <c r="GK38" s="434"/>
      <c r="GL38" s="434"/>
      <c r="GM38" s="434"/>
      <c r="GN38" s="434"/>
      <c r="GO38" s="434"/>
      <c r="GP38" s="434"/>
      <c r="GQ38" s="434"/>
      <c r="GR38" s="434"/>
      <c r="GS38" s="434"/>
      <c r="GT38" s="434"/>
      <c r="GU38" s="434"/>
      <c r="GV38" s="434"/>
      <c r="GW38" s="434"/>
    </row>
    <row r="39" spans="2:205" x14ac:dyDescent="0.3">
      <c r="B39" s="433"/>
      <c r="C39" s="434"/>
      <c r="D39" s="438"/>
      <c r="E39" s="434"/>
      <c r="F39" s="434"/>
      <c r="G39" s="434"/>
      <c r="H39" s="434"/>
      <c r="I39" s="434"/>
      <c r="J39" s="434"/>
      <c r="K39" s="434"/>
      <c r="L39" s="434"/>
      <c r="M39" s="434"/>
      <c r="N39" s="434"/>
      <c r="O39" s="434"/>
      <c r="P39" s="434"/>
      <c r="Q39" s="434"/>
      <c r="R39" s="434"/>
      <c r="S39" s="434"/>
      <c r="T39" s="434"/>
      <c r="U39" s="434"/>
      <c r="V39" s="434"/>
      <c r="W39" s="434"/>
      <c r="X39" s="434"/>
      <c r="Y39" s="434"/>
      <c r="Z39" s="434"/>
      <c r="AA39" s="434"/>
      <c r="AB39" s="434"/>
      <c r="AC39" s="434"/>
      <c r="AD39" s="434"/>
      <c r="AE39" s="434"/>
      <c r="AF39" s="434"/>
      <c r="AG39" s="434"/>
      <c r="AH39" s="434"/>
      <c r="AI39" s="434"/>
      <c r="AJ39" s="434"/>
      <c r="AK39" s="434"/>
      <c r="AL39" s="434"/>
      <c r="AM39" s="434"/>
      <c r="AN39" s="434"/>
      <c r="AO39" s="434"/>
      <c r="AP39" s="434"/>
      <c r="AQ39" s="434"/>
      <c r="AR39" s="434"/>
      <c r="AS39" s="434"/>
      <c r="AT39" s="434"/>
      <c r="AU39" s="434"/>
      <c r="AV39" s="434"/>
      <c r="AW39" s="434"/>
      <c r="AX39" s="434"/>
      <c r="AY39" s="434"/>
      <c r="AZ39" s="434"/>
      <c r="BA39" s="434"/>
      <c r="BB39" s="434"/>
      <c r="BC39" s="434"/>
      <c r="BD39" s="434"/>
      <c r="BE39" s="434"/>
      <c r="BF39" s="434"/>
      <c r="BG39" s="434"/>
      <c r="BH39" s="434"/>
      <c r="BI39" s="434"/>
      <c r="BJ39" s="434"/>
      <c r="BK39" s="434"/>
      <c r="BL39" s="434"/>
      <c r="BM39" s="434"/>
      <c r="BN39" s="434"/>
      <c r="BO39" s="434"/>
      <c r="BP39" s="434"/>
      <c r="BQ39" s="434"/>
      <c r="BR39" s="434"/>
      <c r="BS39" s="434"/>
      <c r="BT39" s="434"/>
      <c r="BU39" s="434"/>
      <c r="BV39" s="434"/>
      <c r="BW39" s="434"/>
      <c r="BX39" s="434"/>
      <c r="BY39" s="434"/>
      <c r="BZ39" s="434"/>
      <c r="CA39" s="434"/>
      <c r="CB39" s="434"/>
      <c r="CC39" s="434"/>
      <c r="CD39" s="434"/>
      <c r="CE39" s="434"/>
      <c r="CF39" s="434"/>
      <c r="CG39" s="434"/>
      <c r="CH39" s="434"/>
      <c r="CI39" s="434"/>
      <c r="CJ39" s="434"/>
      <c r="CK39" s="434"/>
      <c r="CL39" s="434"/>
      <c r="CM39" s="434"/>
      <c r="CN39" s="434"/>
      <c r="CO39" s="434"/>
      <c r="CP39" s="434"/>
      <c r="CQ39" s="434"/>
      <c r="CR39" s="434"/>
      <c r="CS39" s="434"/>
      <c r="CT39" s="434"/>
      <c r="CU39" s="434"/>
      <c r="CV39" s="434"/>
      <c r="CW39" s="434"/>
      <c r="CX39" s="434"/>
      <c r="CY39" s="434"/>
      <c r="CZ39" s="434"/>
      <c r="DA39" s="434"/>
      <c r="DB39" s="434"/>
      <c r="DC39" s="434"/>
      <c r="DD39" s="434"/>
      <c r="DE39" s="434"/>
      <c r="DF39" s="434"/>
      <c r="DG39" s="434"/>
      <c r="DH39" s="434"/>
      <c r="DI39" s="434"/>
      <c r="DJ39" s="434"/>
      <c r="DK39" s="434"/>
      <c r="DL39" s="434"/>
      <c r="DM39" s="434"/>
      <c r="DN39" s="434"/>
      <c r="DO39" s="434"/>
      <c r="DP39" s="434"/>
      <c r="DQ39" s="434"/>
      <c r="DR39" s="434"/>
      <c r="DS39" s="434"/>
      <c r="DT39" s="434"/>
      <c r="DU39" s="434"/>
      <c r="DV39" s="434"/>
      <c r="DW39" s="434"/>
      <c r="DX39" s="434"/>
      <c r="DY39" s="434"/>
      <c r="DZ39" s="434"/>
      <c r="EA39" s="434"/>
      <c r="EB39" s="434"/>
      <c r="EC39" s="434"/>
      <c r="ED39" s="434"/>
      <c r="EE39" s="434"/>
      <c r="EF39" s="434"/>
      <c r="EG39" s="434"/>
      <c r="EH39" s="434"/>
      <c r="EI39" s="434"/>
      <c r="EJ39" s="434"/>
      <c r="EK39" s="434"/>
      <c r="EL39" s="434"/>
      <c r="EM39" s="434"/>
      <c r="EN39" s="434"/>
      <c r="EO39" s="434"/>
      <c r="EP39" s="434"/>
      <c r="EQ39" s="434"/>
      <c r="ER39" s="434"/>
      <c r="ES39" s="434"/>
      <c r="ET39" s="434"/>
      <c r="EU39" s="434"/>
      <c r="EV39" s="434"/>
      <c r="EW39" s="434"/>
      <c r="EX39" s="434"/>
      <c r="EY39" s="434"/>
      <c r="EZ39" s="434"/>
      <c r="FA39" s="434"/>
      <c r="FB39" s="434"/>
      <c r="FC39" s="434"/>
      <c r="FD39" s="434"/>
      <c r="FE39" s="434"/>
      <c r="FF39" s="434"/>
      <c r="FG39" s="434"/>
      <c r="FH39" s="434"/>
      <c r="FI39" s="434"/>
      <c r="FJ39" s="434"/>
      <c r="FK39" s="434"/>
      <c r="FL39" s="434"/>
      <c r="FM39" s="434"/>
      <c r="FN39" s="434"/>
      <c r="FO39" s="434"/>
      <c r="FP39" s="434"/>
      <c r="FQ39" s="434"/>
      <c r="FR39" s="434"/>
      <c r="FS39" s="434"/>
      <c r="FT39" s="434"/>
      <c r="FU39" s="434"/>
      <c r="FV39" s="434"/>
      <c r="FW39" s="434"/>
      <c r="FX39" s="434"/>
      <c r="FY39" s="434"/>
      <c r="FZ39" s="434"/>
      <c r="GA39" s="434"/>
      <c r="GB39" s="434"/>
      <c r="GC39" s="434"/>
      <c r="GD39" s="434"/>
      <c r="GE39" s="434"/>
      <c r="GF39" s="434"/>
      <c r="GG39" s="434"/>
      <c r="GH39" s="434"/>
      <c r="GI39" s="434"/>
      <c r="GJ39" s="434"/>
      <c r="GK39" s="434"/>
      <c r="GL39" s="434"/>
      <c r="GM39" s="434"/>
      <c r="GN39" s="434"/>
      <c r="GO39" s="434"/>
      <c r="GP39" s="434"/>
      <c r="GQ39" s="434"/>
      <c r="GR39" s="434"/>
      <c r="GS39" s="434"/>
      <c r="GT39" s="434"/>
      <c r="GU39" s="434"/>
      <c r="GV39" s="434"/>
      <c r="GW39" s="434"/>
    </row>
    <row r="40" spans="2:205" x14ac:dyDescent="0.3">
      <c r="B40" s="433"/>
      <c r="C40" s="434"/>
      <c r="D40" s="438"/>
      <c r="E40" s="434"/>
      <c r="F40" s="434"/>
      <c r="G40" s="434"/>
      <c r="H40" s="434"/>
      <c r="I40" s="434"/>
      <c r="J40" s="434"/>
      <c r="K40" s="434"/>
      <c r="L40" s="434"/>
      <c r="M40" s="434"/>
      <c r="N40" s="434"/>
      <c r="O40" s="434"/>
      <c r="P40" s="434"/>
      <c r="Q40" s="434"/>
      <c r="R40" s="434"/>
      <c r="S40" s="434"/>
      <c r="T40" s="434"/>
      <c r="U40" s="434"/>
      <c r="V40" s="434"/>
      <c r="W40" s="434"/>
      <c r="X40" s="434"/>
      <c r="Y40" s="434"/>
      <c r="Z40" s="434"/>
      <c r="AA40" s="434"/>
      <c r="AB40" s="434"/>
      <c r="AC40" s="434"/>
      <c r="AD40" s="434"/>
      <c r="AE40" s="434"/>
      <c r="AF40" s="434"/>
      <c r="AG40" s="434"/>
      <c r="AH40" s="434"/>
      <c r="AI40" s="434"/>
      <c r="AJ40" s="434"/>
      <c r="AK40" s="434"/>
      <c r="AL40" s="434"/>
      <c r="AM40" s="434"/>
      <c r="AN40" s="434"/>
      <c r="AO40" s="434"/>
      <c r="AP40" s="434"/>
      <c r="AQ40" s="434"/>
      <c r="AR40" s="434"/>
      <c r="AS40" s="434"/>
      <c r="AT40" s="434"/>
      <c r="AU40" s="434"/>
      <c r="AV40" s="434"/>
      <c r="AW40" s="434"/>
      <c r="AX40" s="434"/>
      <c r="AY40" s="434"/>
      <c r="AZ40" s="434"/>
      <c r="BA40" s="434"/>
      <c r="BB40" s="434"/>
      <c r="BC40" s="434"/>
      <c r="BD40" s="434"/>
      <c r="BE40" s="434"/>
      <c r="BF40" s="434"/>
      <c r="BG40" s="434"/>
      <c r="BH40" s="434"/>
      <c r="BI40" s="434"/>
      <c r="BJ40" s="434"/>
      <c r="BK40" s="434"/>
      <c r="BL40" s="434"/>
      <c r="BM40" s="434"/>
      <c r="BN40" s="434"/>
      <c r="BO40" s="434"/>
      <c r="BP40" s="434"/>
      <c r="BQ40" s="434"/>
      <c r="BR40" s="434"/>
      <c r="BS40" s="434"/>
      <c r="BT40" s="434"/>
      <c r="BU40" s="434"/>
      <c r="BV40" s="434"/>
      <c r="BW40" s="434"/>
      <c r="BX40" s="434"/>
      <c r="BY40" s="434"/>
      <c r="BZ40" s="434"/>
      <c r="CA40" s="434"/>
      <c r="CB40" s="434"/>
      <c r="CC40" s="434"/>
      <c r="CD40" s="434"/>
      <c r="CE40" s="434"/>
      <c r="CF40" s="434"/>
      <c r="CG40" s="434"/>
      <c r="CH40" s="434"/>
      <c r="CI40" s="434"/>
      <c r="CJ40" s="434"/>
      <c r="CK40" s="434"/>
      <c r="CL40" s="434"/>
      <c r="CM40" s="434"/>
      <c r="CN40" s="434"/>
      <c r="CO40" s="434"/>
      <c r="CP40" s="434"/>
      <c r="CQ40" s="434"/>
      <c r="CR40" s="434"/>
      <c r="CS40" s="434"/>
      <c r="CT40" s="434"/>
      <c r="CU40" s="434"/>
      <c r="CV40" s="434"/>
      <c r="CW40" s="434"/>
      <c r="CX40" s="434"/>
      <c r="CY40" s="434"/>
      <c r="CZ40" s="434"/>
      <c r="DA40" s="434"/>
      <c r="DB40" s="434"/>
      <c r="DC40" s="434"/>
      <c r="DD40" s="434"/>
      <c r="DE40" s="434"/>
      <c r="DF40" s="434"/>
      <c r="DG40" s="434"/>
      <c r="DH40" s="434"/>
      <c r="DI40" s="434"/>
      <c r="DJ40" s="434"/>
      <c r="DK40" s="434"/>
      <c r="DL40" s="434"/>
      <c r="DM40" s="434"/>
      <c r="DN40" s="434"/>
      <c r="DO40" s="434"/>
      <c r="DP40" s="434"/>
      <c r="DQ40" s="434"/>
      <c r="DR40" s="434"/>
      <c r="DS40" s="434"/>
      <c r="DT40" s="434"/>
      <c r="DU40" s="434"/>
      <c r="DV40" s="434"/>
      <c r="DW40" s="434"/>
      <c r="DX40" s="434"/>
      <c r="DY40" s="434"/>
      <c r="DZ40" s="434"/>
      <c r="EA40" s="434"/>
      <c r="EB40" s="434"/>
      <c r="EC40" s="434"/>
      <c r="ED40" s="434"/>
      <c r="EE40" s="434"/>
      <c r="EF40" s="434"/>
      <c r="EG40" s="434"/>
      <c r="EH40" s="434"/>
      <c r="EI40" s="434"/>
      <c r="EJ40" s="434"/>
      <c r="EK40" s="434"/>
      <c r="EL40" s="434"/>
      <c r="EM40" s="434"/>
      <c r="EN40" s="434"/>
      <c r="EO40" s="434"/>
      <c r="EP40" s="434"/>
      <c r="EQ40" s="434"/>
      <c r="ER40" s="434"/>
      <c r="ES40" s="434"/>
      <c r="ET40" s="434"/>
      <c r="EU40" s="434"/>
      <c r="EV40" s="434"/>
      <c r="EW40" s="434"/>
      <c r="EX40" s="434"/>
      <c r="EY40" s="434"/>
      <c r="EZ40" s="434"/>
      <c r="FA40" s="434"/>
      <c r="FB40" s="434"/>
      <c r="FC40" s="434"/>
      <c r="FD40" s="434"/>
      <c r="FE40" s="434"/>
      <c r="FF40" s="434"/>
      <c r="FG40" s="434"/>
      <c r="FH40" s="434"/>
      <c r="FI40" s="434"/>
      <c r="FJ40" s="434"/>
      <c r="FK40" s="434"/>
      <c r="FL40" s="434"/>
      <c r="FM40" s="434"/>
      <c r="FN40" s="434"/>
      <c r="FO40" s="434"/>
      <c r="FP40" s="434"/>
      <c r="FQ40" s="434"/>
      <c r="FR40" s="434"/>
      <c r="FS40" s="434"/>
      <c r="FT40" s="434"/>
      <c r="FU40" s="434"/>
      <c r="FV40" s="434"/>
      <c r="FW40" s="434"/>
      <c r="FX40" s="434"/>
      <c r="FY40" s="434"/>
      <c r="FZ40" s="434"/>
      <c r="GA40" s="434"/>
      <c r="GB40" s="434"/>
      <c r="GC40" s="434"/>
      <c r="GD40" s="434"/>
      <c r="GE40" s="434"/>
      <c r="GF40" s="434"/>
      <c r="GG40" s="434"/>
      <c r="GH40" s="434"/>
      <c r="GI40" s="434"/>
      <c r="GJ40" s="434"/>
      <c r="GK40" s="434"/>
      <c r="GL40" s="434"/>
      <c r="GM40" s="434"/>
      <c r="GN40" s="434"/>
      <c r="GO40" s="434"/>
      <c r="GP40" s="434"/>
      <c r="GQ40" s="434"/>
      <c r="GR40" s="434"/>
      <c r="GS40" s="434"/>
      <c r="GT40" s="434"/>
      <c r="GU40" s="434"/>
      <c r="GV40" s="434"/>
      <c r="GW40" s="434"/>
    </row>
    <row r="41" spans="2:205" x14ac:dyDescent="0.3">
      <c r="B41" s="433"/>
      <c r="C41" s="434"/>
      <c r="D41" s="438"/>
      <c r="E41" s="434"/>
      <c r="F41" s="434"/>
      <c r="G41" s="434"/>
      <c r="H41" s="434"/>
      <c r="I41" s="434"/>
      <c r="J41" s="434"/>
      <c r="K41" s="434"/>
      <c r="L41" s="434"/>
      <c r="M41" s="434"/>
      <c r="N41" s="434"/>
      <c r="O41" s="434"/>
      <c r="P41" s="434"/>
      <c r="Q41" s="434"/>
      <c r="R41" s="434"/>
      <c r="S41" s="434"/>
      <c r="T41" s="434"/>
      <c r="U41" s="434"/>
      <c r="V41" s="434"/>
      <c r="W41" s="434"/>
      <c r="X41" s="434"/>
      <c r="Y41" s="434"/>
      <c r="Z41" s="434"/>
      <c r="AA41" s="434"/>
      <c r="AB41" s="434"/>
      <c r="AC41" s="434"/>
      <c r="AD41" s="434"/>
      <c r="AE41" s="434"/>
      <c r="AF41" s="434"/>
      <c r="AG41" s="434"/>
      <c r="AH41" s="434"/>
      <c r="AI41" s="434"/>
      <c r="AJ41" s="434"/>
      <c r="AK41" s="434"/>
      <c r="AL41" s="434"/>
      <c r="AM41" s="434"/>
      <c r="AN41" s="434"/>
      <c r="AO41" s="434"/>
      <c r="AP41" s="434"/>
      <c r="AQ41" s="434"/>
      <c r="AR41" s="434"/>
      <c r="AS41" s="434"/>
      <c r="AT41" s="434"/>
      <c r="AU41" s="434"/>
      <c r="AV41" s="434"/>
      <c r="AW41" s="434"/>
      <c r="AX41" s="434"/>
      <c r="AY41" s="434"/>
      <c r="AZ41" s="434"/>
      <c r="BA41" s="434"/>
      <c r="BB41" s="434"/>
      <c r="BC41" s="434"/>
      <c r="BD41" s="434"/>
      <c r="BE41" s="434"/>
      <c r="BF41" s="434"/>
      <c r="BG41" s="434"/>
      <c r="BH41" s="434"/>
      <c r="BI41" s="434"/>
      <c r="BJ41" s="434"/>
      <c r="BK41" s="434"/>
      <c r="BL41" s="434"/>
      <c r="BM41" s="434"/>
      <c r="BN41" s="434"/>
      <c r="BO41" s="434"/>
      <c r="BP41" s="434"/>
      <c r="BQ41" s="434"/>
      <c r="BR41" s="434"/>
      <c r="BS41" s="434"/>
      <c r="BT41" s="434"/>
      <c r="BU41" s="434"/>
      <c r="BV41" s="434"/>
      <c r="BW41" s="434"/>
      <c r="BX41" s="434"/>
      <c r="BY41" s="434"/>
      <c r="BZ41" s="434"/>
      <c r="CA41" s="434"/>
      <c r="CB41" s="434"/>
      <c r="CC41" s="434"/>
      <c r="CD41" s="434"/>
      <c r="CE41" s="434"/>
      <c r="CF41" s="434"/>
      <c r="CG41" s="434"/>
      <c r="CH41" s="434"/>
      <c r="CI41" s="434"/>
      <c r="CJ41" s="434"/>
      <c r="CK41" s="434"/>
      <c r="CL41" s="434"/>
      <c r="CM41" s="434"/>
      <c r="CN41" s="434"/>
      <c r="CO41" s="434"/>
      <c r="CP41" s="434"/>
      <c r="CQ41" s="434"/>
      <c r="CR41" s="434"/>
      <c r="CS41" s="434"/>
      <c r="CT41" s="434"/>
      <c r="CU41" s="434"/>
      <c r="CV41" s="434"/>
      <c r="CW41" s="434"/>
      <c r="CX41" s="434"/>
      <c r="CY41" s="434"/>
      <c r="CZ41" s="434"/>
      <c r="DA41" s="434"/>
      <c r="DB41" s="434"/>
      <c r="DC41" s="434"/>
      <c r="DD41" s="434"/>
      <c r="DE41" s="434"/>
      <c r="DF41" s="434"/>
      <c r="DG41" s="434"/>
      <c r="DH41" s="434"/>
      <c r="DI41" s="434"/>
      <c r="DJ41" s="434"/>
      <c r="DK41" s="434"/>
      <c r="DL41" s="434"/>
      <c r="DM41" s="434"/>
      <c r="DN41" s="434"/>
      <c r="DO41" s="434"/>
      <c r="DP41" s="434"/>
      <c r="DQ41" s="434"/>
      <c r="DR41" s="434"/>
      <c r="DS41" s="434"/>
      <c r="DT41" s="434"/>
      <c r="DU41" s="434"/>
      <c r="DV41" s="434"/>
      <c r="DW41" s="434"/>
      <c r="DX41" s="434"/>
      <c r="DY41" s="434"/>
      <c r="DZ41" s="434"/>
      <c r="EA41" s="434"/>
      <c r="EB41" s="434"/>
      <c r="EC41" s="434"/>
      <c r="ED41" s="434"/>
      <c r="EE41" s="434"/>
      <c r="EF41" s="434"/>
      <c r="EG41" s="434"/>
      <c r="EH41" s="434"/>
      <c r="EI41" s="434"/>
      <c r="EJ41" s="434"/>
      <c r="EK41" s="434"/>
      <c r="EL41" s="434"/>
      <c r="EM41" s="434"/>
      <c r="EN41" s="434"/>
      <c r="EO41" s="434"/>
      <c r="EP41" s="434"/>
      <c r="EQ41" s="434"/>
      <c r="ER41" s="434"/>
      <c r="ES41" s="434"/>
      <c r="ET41" s="434"/>
      <c r="EU41" s="434"/>
      <c r="EV41" s="434"/>
      <c r="EW41" s="434"/>
      <c r="EX41" s="434"/>
      <c r="EY41" s="434"/>
      <c r="EZ41" s="434"/>
      <c r="FA41" s="434"/>
      <c r="FB41" s="434"/>
      <c r="FC41" s="434"/>
      <c r="FD41" s="434"/>
      <c r="FE41" s="434"/>
      <c r="FF41" s="434"/>
      <c r="FG41" s="434"/>
      <c r="FH41" s="434"/>
      <c r="FI41" s="434"/>
      <c r="FJ41" s="434"/>
      <c r="FK41" s="434"/>
      <c r="FL41" s="434"/>
      <c r="FM41" s="434"/>
      <c r="FN41" s="434"/>
      <c r="FO41" s="434"/>
      <c r="FP41" s="434"/>
      <c r="FQ41" s="434"/>
      <c r="FR41" s="434"/>
      <c r="FS41" s="434"/>
      <c r="FT41" s="434"/>
      <c r="FU41" s="434"/>
      <c r="FV41" s="434"/>
      <c r="FW41" s="434"/>
      <c r="FX41" s="434"/>
      <c r="FY41" s="434"/>
      <c r="FZ41" s="434"/>
      <c r="GA41" s="434"/>
      <c r="GB41" s="434"/>
      <c r="GC41" s="434"/>
      <c r="GD41" s="434"/>
      <c r="GE41" s="434"/>
      <c r="GF41" s="434"/>
      <c r="GG41" s="434"/>
      <c r="GH41" s="434"/>
      <c r="GI41" s="434"/>
      <c r="GJ41" s="434"/>
      <c r="GK41" s="434"/>
      <c r="GL41" s="434"/>
      <c r="GM41" s="434"/>
      <c r="GN41" s="434"/>
      <c r="GO41" s="434"/>
      <c r="GP41" s="434"/>
      <c r="GQ41" s="434"/>
      <c r="GR41" s="434"/>
      <c r="GS41" s="434"/>
      <c r="GT41" s="434"/>
      <c r="GU41" s="434"/>
      <c r="GV41" s="434"/>
      <c r="GW41" s="434"/>
    </row>
    <row r="42" spans="2:205" x14ac:dyDescent="0.3">
      <c r="B42" s="433"/>
      <c r="C42" s="434"/>
      <c r="D42" s="438"/>
      <c r="E42" s="434"/>
      <c r="F42" s="434"/>
      <c r="G42" s="434"/>
      <c r="H42" s="434"/>
      <c r="I42" s="434"/>
      <c r="J42" s="434"/>
      <c r="K42" s="434"/>
      <c r="L42" s="434"/>
      <c r="M42" s="434"/>
      <c r="N42" s="434"/>
      <c r="O42" s="434"/>
      <c r="P42" s="434"/>
      <c r="Q42" s="434"/>
      <c r="R42" s="434"/>
      <c r="S42" s="434"/>
      <c r="T42" s="434"/>
      <c r="U42" s="434"/>
      <c r="V42" s="434"/>
      <c r="W42" s="434"/>
      <c r="X42" s="434"/>
      <c r="Y42" s="434"/>
      <c r="Z42" s="434"/>
      <c r="AA42" s="434"/>
      <c r="AB42" s="434"/>
      <c r="AC42" s="434"/>
      <c r="AD42" s="434"/>
      <c r="AE42" s="434"/>
      <c r="AF42" s="434"/>
      <c r="AG42" s="434"/>
      <c r="AH42" s="434"/>
      <c r="AI42" s="434"/>
      <c r="AJ42" s="434"/>
      <c r="AK42" s="434"/>
      <c r="AL42" s="434"/>
      <c r="AM42" s="434"/>
      <c r="AN42" s="434"/>
      <c r="AO42" s="434"/>
      <c r="AP42" s="434"/>
      <c r="AQ42" s="434"/>
      <c r="AR42" s="434"/>
      <c r="AS42" s="434"/>
      <c r="AT42" s="434"/>
      <c r="AU42" s="434"/>
      <c r="AV42" s="434"/>
      <c r="AW42" s="434"/>
      <c r="AX42" s="434"/>
      <c r="AY42" s="434"/>
      <c r="AZ42" s="434"/>
      <c r="BA42" s="434"/>
      <c r="BB42" s="434"/>
      <c r="BC42" s="434"/>
      <c r="BD42" s="434"/>
      <c r="BE42" s="434"/>
      <c r="BF42" s="434"/>
      <c r="BG42" s="434"/>
      <c r="BH42" s="434"/>
      <c r="BI42" s="434"/>
      <c r="BJ42" s="434"/>
      <c r="BK42" s="434"/>
      <c r="BL42" s="434"/>
      <c r="BM42" s="434"/>
      <c r="BN42" s="434"/>
      <c r="BO42" s="434"/>
      <c r="BP42" s="434"/>
      <c r="BQ42" s="434"/>
      <c r="BR42" s="434"/>
      <c r="BS42" s="434"/>
      <c r="BT42" s="434"/>
      <c r="BU42" s="434"/>
      <c r="BV42" s="434"/>
      <c r="BW42" s="434"/>
      <c r="BX42" s="434"/>
      <c r="BY42" s="434"/>
      <c r="BZ42" s="434"/>
      <c r="CA42" s="434"/>
      <c r="CB42" s="434"/>
      <c r="CC42" s="434"/>
      <c r="CD42" s="434"/>
      <c r="CE42" s="434"/>
      <c r="CF42" s="434"/>
      <c r="CG42" s="434"/>
      <c r="CH42" s="434"/>
      <c r="CI42" s="434"/>
      <c r="CJ42" s="434"/>
      <c r="CK42" s="434"/>
      <c r="CL42" s="434"/>
      <c r="CM42" s="434"/>
      <c r="CN42" s="434"/>
      <c r="CO42" s="434"/>
      <c r="CP42" s="434"/>
      <c r="CQ42" s="434"/>
      <c r="CR42" s="434"/>
      <c r="CS42" s="434"/>
      <c r="CT42" s="434"/>
      <c r="CU42" s="434"/>
      <c r="CV42" s="434"/>
      <c r="CW42" s="434"/>
      <c r="CX42" s="434"/>
      <c r="CY42" s="434"/>
      <c r="CZ42" s="434"/>
      <c r="DA42" s="434"/>
      <c r="DB42" s="434"/>
      <c r="DC42" s="434"/>
      <c r="DD42" s="434"/>
      <c r="DE42" s="434"/>
      <c r="DF42" s="434"/>
      <c r="DG42" s="434"/>
      <c r="DH42" s="434"/>
      <c r="DI42" s="434"/>
      <c r="DJ42" s="434"/>
      <c r="DK42" s="434"/>
      <c r="DL42" s="434"/>
      <c r="DM42" s="434"/>
      <c r="DN42" s="434"/>
      <c r="DO42" s="434"/>
      <c r="DP42" s="434"/>
      <c r="DQ42" s="434"/>
      <c r="DR42" s="434"/>
      <c r="DS42" s="434"/>
      <c r="DT42" s="434"/>
      <c r="DU42" s="434"/>
      <c r="DV42" s="434"/>
      <c r="DW42" s="434"/>
      <c r="DX42" s="434"/>
      <c r="DY42" s="434"/>
      <c r="DZ42" s="434"/>
      <c r="EA42" s="434"/>
      <c r="EB42" s="434"/>
      <c r="EC42" s="434"/>
      <c r="ED42" s="434"/>
      <c r="EE42" s="434"/>
      <c r="EF42" s="434"/>
      <c r="EG42" s="434"/>
      <c r="EH42" s="434"/>
      <c r="EI42" s="434"/>
      <c r="EJ42" s="434"/>
      <c r="EK42" s="434"/>
      <c r="EL42" s="434"/>
      <c r="EM42" s="434"/>
      <c r="EN42" s="434"/>
      <c r="EO42" s="434"/>
      <c r="EP42" s="434"/>
      <c r="EQ42" s="434"/>
      <c r="ER42" s="434"/>
      <c r="ES42" s="434"/>
      <c r="ET42" s="434"/>
      <c r="EU42" s="434"/>
      <c r="EV42" s="434"/>
      <c r="EW42" s="434"/>
      <c r="EX42" s="434"/>
      <c r="EY42" s="434"/>
      <c r="EZ42" s="434"/>
      <c r="FA42" s="434"/>
      <c r="FB42" s="434"/>
      <c r="FC42" s="434"/>
      <c r="FD42" s="434"/>
      <c r="FE42" s="434"/>
      <c r="FF42" s="434"/>
      <c r="FG42" s="434"/>
      <c r="FH42" s="434"/>
      <c r="FI42" s="434"/>
      <c r="FJ42" s="434"/>
      <c r="FK42" s="434"/>
      <c r="FL42" s="434"/>
      <c r="FM42" s="434"/>
      <c r="FN42" s="434"/>
      <c r="FO42" s="434"/>
      <c r="FP42" s="434"/>
      <c r="FQ42" s="434"/>
      <c r="FR42" s="434"/>
      <c r="FS42" s="434"/>
      <c r="FT42" s="434"/>
      <c r="FU42" s="434"/>
      <c r="FV42" s="434"/>
      <c r="FW42" s="434"/>
      <c r="FX42" s="434"/>
      <c r="FY42" s="434"/>
      <c r="FZ42" s="434"/>
      <c r="GA42" s="434"/>
      <c r="GB42" s="434"/>
      <c r="GC42" s="434"/>
      <c r="GD42" s="434"/>
      <c r="GE42" s="434"/>
      <c r="GF42" s="434"/>
      <c r="GG42" s="434"/>
      <c r="GH42" s="434"/>
      <c r="GI42" s="434"/>
      <c r="GJ42" s="434"/>
      <c r="GK42" s="434"/>
      <c r="GL42" s="434"/>
      <c r="GM42" s="434"/>
      <c r="GN42" s="434"/>
      <c r="GO42" s="434"/>
      <c r="GP42" s="434"/>
      <c r="GQ42" s="434"/>
      <c r="GR42" s="434"/>
      <c r="GS42" s="434"/>
      <c r="GT42" s="434"/>
      <c r="GU42" s="434"/>
      <c r="GV42" s="434"/>
      <c r="GW42" s="434"/>
    </row>
    <row r="43" spans="2:205" x14ac:dyDescent="0.3">
      <c r="B43" s="433"/>
      <c r="C43" s="434"/>
      <c r="D43" s="438"/>
      <c r="E43" s="434"/>
      <c r="F43" s="434"/>
      <c r="G43" s="434"/>
      <c r="H43" s="434"/>
      <c r="I43" s="434"/>
      <c r="J43" s="434"/>
      <c r="K43" s="434"/>
      <c r="L43" s="434"/>
      <c r="M43" s="434"/>
      <c r="N43" s="434"/>
      <c r="O43" s="434"/>
      <c r="P43" s="434"/>
      <c r="Q43" s="434"/>
      <c r="R43" s="434"/>
      <c r="S43" s="434"/>
      <c r="T43" s="434"/>
      <c r="U43" s="434"/>
      <c r="V43" s="434"/>
      <c r="W43" s="434"/>
      <c r="X43" s="434"/>
      <c r="Y43" s="434"/>
      <c r="Z43" s="434"/>
      <c r="AA43" s="434"/>
      <c r="AB43" s="434"/>
      <c r="AC43" s="434"/>
      <c r="AD43" s="434"/>
      <c r="AE43" s="434"/>
      <c r="AF43" s="434"/>
      <c r="AG43" s="434"/>
      <c r="AH43" s="434"/>
      <c r="AI43" s="434"/>
      <c r="AJ43" s="434"/>
      <c r="AK43" s="434"/>
      <c r="AL43" s="434"/>
      <c r="AM43" s="434"/>
      <c r="AN43" s="434"/>
      <c r="AO43" s="434"/>
      <c r="AP43" s="434"/>
      <c r="AQ43" s="434"/>
      <c r="AR43" s="434"/>
      <c r="AS43" s="434"/>
      <c r="AT43" s="434"/>
      <c r="AU43" s="434"/>
      <c r="AV43" s="434"/>
      <c r="AW43" s="434"/>
      <c r="AX43" s="434"/>
      <c r="AY43" s="434"/>
      <c r="AZ43" s="434"/>
      <c r="BA43" s="434"/>
      <c r="BB43" s="434"/>
      <c r="BC43" s="434"/>
      <c r="BD43" s="434"/>
      <c r="BE43" s="434"/>
      <c r="BF43" s="434"/>
      <c r="BG43" s="434"/>
      <c r="BH43" s="434"/>
      <c r="BI43" s="434"/>
      <c r="BJ43" s="434"/>
      <c r="BK43" s="434"/>
      <c r="BL43" s="434"/>
      <c r="BM43" s="434"/>
      <c r="BN43" s="434"/>
      <c r="BO43" s="434"/>
      <c r="BP43" s="434"/>
      <c r="BQ43" s="434"/>
      <c r="BR43" s="434"/>
      <c r="BS43" s="434"/>
      <c r="BT43" s="434"/>
      <c r="BU43" s="434"/>
      <c r="BV43" s="434"/>
      <c r="BW43" s="434"/>
      <c r="BX43" s="434"/>
      <c r="BY43" s="434"/>
      <c r="BZ43" s="434"/>
      <c r="CA43" s="434"/>
      <c r="CB43" s="434"/>
      <c r="CC43" s="434"/>
      <c r="CD43" s="434"/>
      <c r="CE43" s="434"/>
      <c r="CF43" s="434"/>
      <c r="CG43" s="434"/>
      <c r="CH43" s="434"/>
      <c r="CI43" s="434"/>
      <c r="CJ43" s="434"/>
      <c r="CK43" s="434"/>
      <c r="CL43" s="434"/>
      <c r="CM43" s="434"/>
      <c r="CN43" s="434"/>
      <c r="CO43" s="434"/>
      <c r="CP43" s="434"/>
      <c r="CQ43" s="434"/>
      <c r="CR43" s="434"/>
      <c r="CS43" s="434"/>
      <c r="CT43" s="434"/>
      <c r="CU43" s="434"/>
      <c r="CV43" s="434"/>
      <c r="CW43" s="434"/>
      <c r="CX43" s="434"/>
      <c r="CY43" s="434"/>
      <c r="CZ43" s="434"/>
      <c r="DA43" s="434"/>
      <c r="DB43" s="434"/>
      <c r="DC43" s="434"/>
      <c r="DD43" s="434"/>
      <c r="DE43" s="434"/>
      <c r="DF43" s="434"/>
      <c r="DG43" s="434"/>
      <c r="DH43" s="434"/>
      <c r="DI43" s="434"/>
      <c r="DJ43" s="434"/>
      <c r="DK43" s="434"/>
      <c r="DL43" s="434"/>
      <c r="DM43" s="434"/>
      <c r="DN43" s="434"/>
      <c r="DO43" s="434"/>
      <c r="DP43" s="434"/>
      <c r="DQ43" s="434"/>
      <c r="DR43" s="434"/>
      <c r="DS43" s="434"/>
      <c r="DT43" s="434"/>
      <c r="DU43" s="434"/>
      <c r="DV43" s="434"/>
      <c r="DW43" s="434"/>
      <c r="DX43" s="434"/>
      <c r="DY43" s="434"/>
      <c r="DZ43" s="434"/>
      <c r="EA43" s="434"/>
      <c r="EB43" s="434"/>
      <c r="EC43" s="434"/>
      <c r="ED43" s="434"/>
      <c r="EE43" s="434"/>
      <c r="EF43" s="434"/>
      <c r="EG43" s="434"/>
      <c r="EH43" s="434"/>
      <c r="EI43" s="434"/>
      <c r="EJ43" s="434"/>
      <c r="EK43" s="434"/>
      <c r="EL43" s="434"/>
      <c r="EM43" s="434"/>
      <c r="EN43" s="434"/>
      <c r="EO43" s="434"/>
      <c r="EP43" s="434"/>
      <c r="EQ43" s="434"/>
      <c r="ER43" s="434"/>
      <c r="ES43" s="434"/>
      <c r="ET43" s="434"/>
      <c r="EU43" s="434"/>
      <c r="EV43" s="434"/>
      <c r="EW43" s="434"/>
      <c r="EX43" s="434"/>
      <c r="EY43" s="434"/>
      <c r="EZ43" s="434"/>
      <c r="FA43" s="434"/>
      <c r="FB43" s="434"/>
      <c r="FC43" s="434"/>
      <c r="FD43" s="434"/>
      <c r="FE43" s="434"/>
      <c r="FF43" s="434"/>
      <c r="FG43" s="434"/>
      <c r="FH43" s="434"/>
      <c r="FI43" s="434"/>
      <c r="FJ43" s="434"/>
      <c r="FK43" s="434"/>
      <c r="FL43" s="434"/>
      <c r="FM43" s="434"/>
      <c r="FN43" s="434"/>
      <c r="FO43" s="434"/>
      <c r="FP43" s="434"/>
      <c r="FQ43" s="434"/>
      <c r="FR43" s="434"/>
      <c r="FS43" s="434"/>
      <c r="FT43" s="434"/>
      <c r="FU43" s="434"/>
      <c r="FV43" s="434"/>
      <c r="FW43" s="434"/>
      <c r="FX43" s="434"/>
      <c r="FY43" s="434"/>
      <c r="FZ43" s="434"/>
      <c r="GA43" s="434"/>
      <c r="GB43" s="434"/>
      <c r="GC43" s="434"/>
      <c r="GD43" s="434"/>
      <c r="GE43" s="434"/>
      <c r="GF43" s="434"/>
      <c r="GG43" s="434"/>
      <c r="GH43" s="434"/>
      <c r="GI43" s="434"/>
      <c r="GJ43" s="434"/>
      <c r="GK43" s="434"/>
      <c r="GL43" s="434"/>
      <c r="GM43" s="434"/>
      <c r="GN43" s="434"/>
      <c r="GO43" s="434"/>
      <c r="GP43" s="434"/>
      <c r="GQ43" s="434"/>
      <c r="GR43" s="434"/>
      <c r="GS43" s="434"/>
      <c r="GT43" s="434"/>
      <c r="GU43" s="434"/>
      <c r="GV43" s="434"/>
      <c r="GW43" s="434"/>
    </row>
    <row r="44" spans="2:205" x14ac:dyDescent="0.3">
      <c r="B44" s="433"/>
      <c r="C44" s="434"/>
      <c r="D44" s="438"/>
      <c r="E44" s="434"/>
      <c r="F44" s="434"/>
      <c r="G44" s="434"/>
      <c r="H44" s="434"/>
      <c r="I44" s="434"/>
      <c r="J44" s="434"/>
      <c r="K44" s="434"/>
      <c r="L44" s="434"/>
      <c r="M44" s="434"/>
      <c r="N44" s="434"/>
      <c r="O44" s="434"/>
      <c r="P44" s="434"/>
      <c r="Q44" s="434"/>
      <c r="R44" s="434"/>
      <c r="S44" s="434"/>
      <c r="T44" s="434"/>
      <c r="U44" s="434"/>
      <c r="V44" s="434"/>
      <c r="W44" s="434"/>
      <c r="X44" s="434"/>
      <c r="Y44" s="434"/>
      <c r="Z44" s="434"/>
      <c r="AA44" s="434"/>
      <c r="AB44" s="434"/>
      <c r="AC44" s="434"/>
      <c r="AD44" s="434"/>
      <c r="AE44" s="434"/>
      <c r="AF44" s="434"/>
      <c r="AG44" s="434"/>
      <c r="AH44" s="434"/>
      <c r="AI44" s="434"/>
      <c r="AJ44" s="434"/>
      <c r="AK44" s="434"/>
      <c r="AL44" s="434"/>
      <c r="AM44" s="434"/>
      <c r="AN44" s="434"/>
      <c r="AO44" s="434"/>
      <c r="AP44" s="434"/>
      <c r="AQ44" s="434"/>
      <c r="AR44" s="434"/>
      <c r="AS44" s="434"/>
      <c r="AT44" s="434"/>
      <c r="AU44" s="434"/>
      <c r="AV44" s="434"/>
      <c r="AW44" s="434"/>
      <c r="AX44" s="434"/>
      <c r="AY44" s="434"/>
      <c r="AZ44" s="434"/>
      <c r="BA44" s="434"/>
      <c r="BB44" s="434"/>
      <c r="BC44" s="434"/>
      <c r="BD44" s="434"/>
      <c r="BE44" s="434"/>
      <c r="BF44" s="434"/>
      <c r="BG44" s="434"/>
      <c r="BH44" s="434"/>
      <c r="BI44" s="434"/>
      <c r="BJ44" s="434"/>
      <c r="BK44" s="434"/>
      <c r="BL44" s="434"/>
      <c r="BM44" s="434"/>
      <c r="BN44" s="434"/>
      <c r="BO44" s="434"/>
      <c r="BP44" s="434"/>
      <c r="BQ44" s="434"/>
      <c r="BR44" s="434"/>
      <c r="BS44" s="434"/>
      <c r="BT44" s="434"/>
      <c r="BU44" s="434"/>
      <c r="BV44" s="434"/>
      <c r="BW44" s="434"/>
      <c r="BX44" s="434"/>
      <c r="BY44" s="434"/>
      <c r="BZ44" s="434"/>
      <c r="CA44" s="434"/>
      <c r="CB44" s="434"/>
      <c r="CC44" s="434"/>
      <c r="CD44" s="434"/>
      <c r="CE44" s="434"/>
      <c r="CF44" s="434"/>
      <c r="CG44" s="434"/>
      <c r="CH44" s="434"/>
      <c r="CI44" s="434"/>
      <c r="CJ44" s="434"/>
      <c r="CK44" s="434"/>
      <c r="CL44" s="434"/>
      <c r="CM44" s="434"/>
      <c r="CN44" s="434"/>
      <c r="CO44" s="434"/>
      <c r="CP44" s="434"/>
      <c r="CQ44" s="434"/>
      <c r="CR44" s="434"/>
      <c r="CS44" s="434"/>
      <c r="CT44" s="434"/>
      <c r="CU44" s="434"/>
      <c r="CV44" s="434"/>
      <c r="CW44" s="434"/>
      <c r="CX44" s="434"/>
      <c r="CY44" s="434"/>
      <c r="CZ44" s="434"/>
      <c r="DA44" s="434"/>
      <c r="DB44" s="434"/>
      <c r="DC44" s="434"/>
      <c r="DD44" s="434"/>
      <c r="DE44" s="434"/>
      <c r="DF44" s="434"/>
      <c r="DG44" s="434"/>
      <c r="DH44" s="434"/>
      <c r="DI44" s="434"/>
      <c r="DJ44" s="434"/>
      <c r="DK44" s="434"/>
      <c r="DL44" s="434"/>
      <c r="DM44" s="434"/>
      <c r="DN44" s="434"/>
      <c r="DO44" s="434"/>
      <c r="DP44" s="434"/>
      <c r="DQ44" s="434"/>
      <c r="DR44" s="434"/>
      <c r="DS44" s="434"/>
      <c r="DT44" s="434"/>
      <c r="DU44" s="434"/>
      <c r="DV44" s="434"/>
      <c r="DW44" s="434"/>
      <c r="DX44" s="434"/>
      <c r="DY44" s="434"/>
      <c r="DZ44" s="434"/>
      <c r="EA44" s="434"/>
      <c r="EB44" s="434"/>
      <c r="EC44" s="434"/>
      <c r="ED44" s="434"/>
      <c r="EE44" s="434"/>
      <c r="EF44" s="434"/>
      <c r="EG44" s="434"/>
      <c r="EH44" s="434"/>
      <c r="EI44" s="434"/>
      <c r="EJ44" s="434"/>
      <c r="EK44" s="434"/>
      <c r="EL44" s="434"/>
      <c r="EM44" s="434"/>
      <c r="EN44" s="434"/>
      <c r="EO44" s="434"/>
      <c r="EP44" s="434"/>
      <c r="EQ44" s="434"/>
      <c r="ER44" s="434"/>
      <c r="ES44" s="434"/>
      <c r="ET44" s="434"/>
      <c r="EU44" s="434"/>
      <c r="EV44" s="434"/>
      <c r="EW44" s="434"/>
      <c r="EX44" s="434"/>
      <c r="EY44" s="434"/>
      <c r="EZ44" s="434"/>
      <c r="FA44" s="434"/>
      <c r="FB44" s="434"/>
      <c r="FC44" s="434"/>
      <c r="FD44" s="434"/>
      <c r="FE44" s="434"/>
      <c r="FF44" s="434"/>
      <c r="FG44" s="434"/>
      <c r="FH44" s="434"/>
      <c r="FI44" s="434"/>
      <c r="FJ44" s="434"/>
      <c r="FK44" s="434"/>
      <c r="FL44" s="434"/>
      <c r="FM44" s="434"/>
      <c r="FN44" s="434"/>
      <c r="FO44" s="434"/>
      <c r="FP44" s="434"/>
      <c r="FQ44" s="434"/>
      <c r="FR44" s="434"/>
      <c r="FS44" s="434"/>
      <c r="FT44" s="434"/>
      <c r="FU44" s="434"/>
      <c r="FV44" s="434"/>
      <c r="FW44" s="434"/>
      <c r="FX44" s="434"/>
      <c r="FY44" s="434"/>
      <c r="FZ44" s="434"/>
      <c r="GA44" s="434"/>
      <c r="GB44" s="434"/>
      <c r="GC44" s="434"/>
      <c r="GD44" s="434"/>
      <c r="GE44" s="434"/>
      <c r="GF44" s="434"/>
      <c r="GG44" s="434"/>
      <c r="GH44" s="434"/>
      <c r="GI44" s="434"/>
      <c r="GJ44" s="434"/>
      <c r="GK44" s="434"/>
      <c r="GL44" s="434"/>
      <c r="GM44" s="434"/>
      <c r="GN44" s="434"/>
      <c r="GO44" s="434"/>
      <c r="GP44" s="434"/>
      <c r="GQ44" s="434"/>
      <c r="GR44" s="434"/>
      <c r="GS44" s="434"/>
      <c r="GT44" s="434"/>
      <c r="GU44" s="434"/>
      <c r="GV44" s="434"/>
      <c r="GW44" s="434"/>
    </row>
    <row r="45" spans="2:205" x14ac:dyDescent="0.3">
      <c r="B45" s="433"/>
      <c r="C45" s="434"/>
      <c r="D45" s="438"/>
      <c r="E45" s="434"/>
      <c r="F45" s="434"/>
      <c r="G45" s="434"/>
      <c r="H45" s="434"/>
      <c r="I45" s="434"/>
      <c r="J45" s="434"/>
      <c r="K45" s="434"/>
      <c r="L45" s="434"/>
      <c r="M45" s="434"/>
      <c r="N45" s="434"/>
      <c r="O45" s="434"/>
      <c r="P45" s="434"/>
      <c r="Q45" s="434"/>
      <c r="R45" s="434"/>
      <c r="S45" s="434"/>
      <c r="T45" s="434"/>
      <c r="U45" s="434"/>
      <c r="V45" s="434"/>
      <c r="W45" s="434"/>
      <c r="X45" s="434"/>
      <c r="Y45" s="434"/>
      <c r="Z45" s="434"/>
      <c r="AA45" s="434"/>
      <c r="AB45" s="434"/>
      <c r="AC45" s="434"/>
      <c r="AD45" s="434"/>
      <c r="AE45" s="434"/>
      <c r="AF45" s="434"/>
      <c r="AG45" s="434"/>
      <c r="AH45" s="434"/>
      <c r="AI45" s="434"/>
      <c r="AJ45" s="434"/>
      <c r="AK45" s="434"/>
      <c r="AL45" s="434"/>
      <c r="AM45" s="434"/>
      <c r="AN45" s="434"/>
      <c r="AO45" s="434"/>
      <c r="AP45" s="434"/>
      <c r="AQ45" s="434"/>
      <c r="AR45" s="434"/>
      <c r="AS45" s="434"/>
      <c r="AT45" s="434"/>
      <c r="AU45" s="434"/>
      <c r="AV45" s="434"/>
      <c r="AW45" s="434"/>
      <c r="AX45" s="434"/>
      <c r="AY45" s="434"/>
      <c r="AZ45" s="434"/>
      <c r="BA45" s="434"/>
      <c r="BB45" s="434"/>
      <c r="BC45" s="434"/>
      <c r="BD45" s="434"/>
      <c r="BE45" s="434"/>
      <c r="BF45" s="434"/>
      <c r="BG45" s="434"/>
      <c r="BH45" s="434"/>
      <c r="BI45" s="434"/>
      <c r="BJ45" s="434"/>
      <c r="BK45" s="434"/>
      <c r="BL45" s="434"/>
      <c r="BM45" s="434"/>
      <c r="BN45" s="434"/>
      <c r="BO45" s="434"/>
      <c r="BP45" s="434"/>
      <c r="BQ45" s="434"/>
      <c r="BR45" s="434"/>
      <c r="BS45" s="434"/>
      <c r="BT45" s="434"/>
      <c r="BU45" s="434"/>
      <c r="BV45" s="434"/>
      <c r="BW45" s="434"/>
      <c r="BX45" s="434"/>
      <c r="BY45" s="434"/>
      <c r="BZ45" s="434"/>
      <c r="CA45" s="434"/>
      <c r="CB45" s="434"/>
      <c r="CC45" s="434"/>
      <c r="CD45" s="434"/>
      <c r="CE45" s="434"/>
      <c r="CF45" s="434"/>
      <c r="CG45" s="434"/>
      <c r="CH45" s="434"/>
      <c r="CI45" s="434"/>
      <c r="CJ45" s="434"/>
      <c r="CK45" s="434"/>
      <c r="CL45" s="434"/>
      <c r="CM45" s="434"/>
      <c r="CN45" s="434"/>
      <c r="CO45" s="434"/>
      <c r="CP45" s="434"/>
      <c r="CQ45" s="434"/>
      <c r="CR45" s="434"/>
      <c r="CS45" s="434"/>
      <c r="CT45" s="434"/>
      <c r="CU45" s="434"/>
      <c r="CV45" s="434"/>
      <c r="CW45" s="434"/>
      <c r="CX45" s="434"/>
      <c r="CY45" s="434"/>
      <c r="CZ45" s="434"/>
      <c r="DA45" s="434"/>
      <c r="DB45" s="434"/>
      <c r="DC45" s="434"/>
      <c r="DD45" s="434"/>
      <c r="DE45" s="434"/>
      <c r="DF45" s="434"/>
      <c r="DG45" s="434"/>
      <c r="DH45" s="434"/>
      <c r="DI45" s="434"/>
      <c r="DJ45" s="434"/>
      <c r="DK45" s="434"/>
      <c r="DL45" s="434"/>
      <c r="DM45" s="434"/>
      <c r="DN45" s="434"/>
      <c r="DO45" s="434"/>
      <c r="DP45" s="434"/>
      <c r="DQ45" s="434"/>
      <c r="DR45" s="434"/>
      <c r="DS45" s="434"/>
      <c r="DT45" s="434"/>
      <c r="DU45" s="434"/>
      <c r="DV45" s="434"/>
      <c r="DW45" s="434"/>
      <c r="DX45" s="434"/>
      <c r="DY45" s="434"/>
      <c r="DZ45" s="434"/>
      <c r="EA45" s="434"/>
      <c r="EB45" s="434"/>
      <c r="EC45" s="434"/>
      <c r="ED45" s="434"/>
      <c r="EE45" s="434"/>
      <c r="EF45" s="434"/>
      <c r="EG45" s="434"/>
      <c r="EH45" s="434"/>
      <c r="EI45" s="434"/>
      <c r="EJ45" s="434"/>
      <c r="EK45" s="434"/>
      <c r="EL45" s="434"/>
      <c r="EM45" s="434"/>
      <c r="EN45" s="434"/>
      <c r="EO45" s="434"/>
      <c r="EP45" s="434"/>
      <c r="EQ45" s="434"/>
      <c r="ER45" s="434"/>
      <c r="ES45" s="434"/>
      <c r="ET45" s="434"/>
      <c r="EU45" s="434"/>
      <c r="EV45" s="434"/>
      <c r="EW45" s="434"/>
      <c r="EX45" s="434"/>
      <c r="EY45" s="434"/>
      <c r="EZ45" s="434"/>
      <c r="FA45" s="434"/>
      <c r="FB45" s="434"/>
      <c r="FC45" s="434"/>
      <c r="FD45" s="434"/>
      <c r="FE45" s="434"/>
      <c r="FF45" s="434"/>
      <c r="FG45" s="434"/>
      <c r="FH45" s="434"/>
      <c r="FI45" s="434"/>
      <c r="FJ45" s="434"/>
      <c r="FK45" s="434"/>
      <c r="FL45" s="434"/>
      <c r="FM45" s="434"/>
      <c r="FN45" s="434"/>
      <c r="FO45" s="434"/>
      <c r="FP45" s="434"/>
      <c r="FQ45" s="434"/>
      <c r="FR45" s="434"/>
      <c r="FS45" s="434"/>
      <c r="FT45" s="434"/>
      <c r="FU45" s="434"/>
      <c r="FV45" s="434"/>
      <c r="FW45" s="434"/>
      <c r="FX45" s="434"/>
      <c r="FY45" s="434"/>
      <c r="FZ45" s="434"/>
      <c r="GA45" s="434"/>
      <c r="GB45" s="434"/>
      <c r="GC45" s="434"/>
      <c r="GD45" s="434"/>
      <c r="GE45" s="434"/>
      <c r="GF45" s="434"/>
      <c r="GG45" s="434"/>
      <c r="GH45" s="434"/>
      <c r="GI45" s="434"/>
      <c r="GJ45" s="434"/>
      <c r="GK45" s="434"/>
      <c r="GL45" s="434"/>
      <c r="GM45" s="434"/>
      <c r="GN45" s="434"/>
      <c r="GO45" s="434"/>
      <c r="GP45" s="434"/>
      <c r="GQ45" s="434"/>
      <c r="GR45" s="434"/>
      <c r="GS45" s="434"/>
      <c r="GT45" s="434"/>
      <c r="GU45" s="434"/>
      <c r="GV45" s="434"/>
      <c r="GW45" s="434"/>
    </row>
    <row r="46" spans="2:205" x14ac:dyDescent="0.3">
      <c r="B46" s="433"/>
      <c r="C46" s="434"/>
      <c r="D46" s="438"/>
      <c r="E46" s="434"/>
      <c r="F46" s="434"/>
      <c r="G46" s="434"/>
      <c r="H46" s="434"/>
      <c r="I46" s="434"/>
      <c r="J46" s="434"/>
      <c r="K46" s="434"/>
      <c r="L46" s="434"/>
      <c r="M46" s="434"/>
      <c r="N46" s="434"/>
      <c r="O46" s="434"/>
      <c r="P46" s="434"/>
      <c r="Q46" s="434"/>
      <c r="R46" s="434"/>
      <c r="S46" s="434"/>
      <c r="T46" s="434"/>
      <c r="U46" s="434"/>
      <c r="V46" s="434"/>
      <c r="W46" s="434"/>
      <c r="X46" s="434"/>
      <c r="Y46" s="434"/>
      <c r="Z46" s="434"/>
      <c r="AA46" s="434"/>
      <c r="AB46" s="434"/>
      <c r="AC46" s="434"/>
      <c r="AD46" s="434"/>
      <c r="AE46" s="434"/>
      <c r="AF46" s="434"/>
      <c r="AG46" s="434"/>
      <c r="AH46" s="434"/>
      <c r="AI46" s="434"/>
      <c r="AJ46" s="434"/>
      <c r="AK46" s="434"/>
      <c r="AL46" s="434"/>
      <c r="AM46" s="434"/>
      <c r="AN46" s="434"/>
      <c r="AO46" s="434"/>
      <c r="AP46" s="434"/>
      <c r="AQ46" s="434"/>
      <c r="AR46" s="434"/>
      <c r="AS46" s="434"/>
      <c r="AT46" s="434"/>
      <c r="AU46" s="434"/>
      <c r="AV46" s="434"/>
      <c r="AW46" s="434"/>
      <c r="AX46" s="434"/>
      <c r="AY46" s="434"/>
      <c r="AZ46" s="434"/>
      <c r="BA46" s="434"/>
      <c r="BB46" s="434"/>
      <c r="BC46" s="434"/>
      <c r="BD46" s="434"/>
      <c r="BE46" s="434"/>
      <c r="BF46" s="434"/>
      <c r="BG46" s="434"/>
      <c r="BH46" s="434"/>
      <c r="BI46" s="434"/>
      <c r="BJ46" s="434"/>
      <c r="BK46" s="434"/>
      <c r="BL46" s="434"/>
      <c r="BM46" s="434"/>
      <c r="BN46" s="434"/>
      <c r="BO46" s="434"/>
      <c r="BP46" s="434"/>
      <c r="BQ46" s="434"/>
      <c r="BR46" s="434"/>
      <c r="BS46" s="434"/>
      <c r="BT46" s="434"/>
      <c r="BU46" s="434"/>
      <c r="BV46" s="434"/>
      <c r="BW46" s="434"/>
      <c r="BX46" s="434"/>
      <c r="BY46" s="434"/>
      <c r="BZ46" s="434"/>
      <c r="CA46" s="434"/>
      <c r="CB46" s="434"/>
      <c r="CC46" s="434"/>
      <c r="CD46" s="434"/>
      <c r="CE46" s="434"/>
      <c r="CF46" s="434"/>
      <c r="CG46" s="434"/>
      <c r="CH46" s="434"/>
      <c r="CI46" s="434"/>
      <c r="CJ46" s="434"/>
      <c r="CK46" s="434"/>
      <c r="CL46" s="434"/>
      <c r="CM46" s="434"/>
      <c r="CN46" s="434"/>
      <c r="CO46" s="434"/>
      <c r="CP46" s="434"/>
      <c r="CQ46" s="434"/>
      <c r="CR46" s="434"/>
      <c r="CS46" s="434"/>
      <c r="CT46" s="434"/>
      <c r="CU46" s="434"/>
      <c r="CV46" s="434"/>
      <c r="CW46" s="434"/>
      <c r="CX46" s="434"/>
      <c r="CY46" s="434"/>
      <c r="CZ46" s="434"/>
      <c r="DA46" s="434"/>
      <c r="DB46" s="434"/>
      <c r="DC46" s="434"/>
      <c r="DD46" s="434"/>
      <c r="DE46" s="434"/>
      <c r="DF46" s="434"/>
      <c r="DG46" s="434"/>
      <c r="DH46" s="434"/>
      <c r="DI46" s="434"/>
      <c r="DJ46" s="434"/>
      <c r="DK46" s="434"/>
      <c r="DL46" s="434"/>
      <c r="DM46" s="434"/>
      <c r="DN46" s="434"/>
      <c r="DO46" s="434"/>
      <c r="DP46" s="434"/>
      <c r="DQ46" s="434"/>
      <c r="DR46" s="434"/>
      <c r="DS46" s="434"/>
      <c r="DT46" s="434"/>
      <c r="DU46" s="434"/>
      <c r="DV46" s="434"/>
      <c r="DW46" s="434"/>
      <c r="DX46" s="434"/>
      <c r="DY46" s="434"/>
      <c r="DZ46" s="434"/>
      <c r="EA46" s="434"/>
      <c r="EB46" s="434"/>
      <c r="EC46" s="434"/>
      <c r="ED46" s="434"/>
      <c r="EE46" s="434"/>
      <c r="EF46" s="434"/>
      <c r="EG46" s="434"/>
      <c r="EH46" s="434"/>
      <c r="EI46" s="434"/>
      <c r="EJ46" s="434"/>
      <c r="EK46" s="434"/>
      <c r="EL46" s="434"/>
      <c r="EM46" s="434"/>
      <c r="EN46" s="434"/>
      <c r="EO46" s="434"/>
      <c r="EP46" s="434"/>
      <c r="EQ46" s="434"/>
      <c r="ER46" s="434"/>
      <c r="ES46" s="434"/>
      <c r="ET46" s="434"/>
      <c r="EU46" s="434"/>
      <c r="EV46" s="434"/>
      <c r="EW46" s="434"/>
      <c r="EX46" s="434"/>
      <c r="EY46" s="434"/>
      <c r="EZ46" s="434"/>
      <c r="FA46" s="434"/>
      <c r="FB46" s="434"/>
      <c r="FC46" s="434"/>
      <c r="FD46" s="434"/>
      <c r="FE46" s="434"/>
      <c r="FF46" s="434"/>
      <c r="FG46" s="434"/>
      <c r="FH46" s="434"/>
      <c r="FI46" s="434"/>
      <c r="FJ46" s="434"/>
      <c r="FK46" s="434"/>
      <c r="FL46" s="434"/>
      <c r="FM46" s="434"/>
      <c r="FN46" s="434"/>
      <c r="FO46" s="434"/>
      <c r="FP46" s="434"/>
      <c r="FQ46" s="434"/>
      <c r="FR46" s="434"/>
      <c r="FS46" s="434"/>
      <c r="FT46" s="434"/>
      <c r="FU46" s="434"/>
      <c r="FV46" s="434"/>
      <c r="FW46" s="434"/>
      <c r="FX46" s="434"/>
      <c r="FY46" s="434"/>
      <c r="FZ46" s="434"/>
      <c r="GA46" s="434"/>
      <c r="GB46" s="434"/>
      <c r="GC46" s="434"/>
      <c r="GD46" s="434"/>
      <c r="GE46" s="434"/>
      <c r="GF46" s="434"/>
      <c r="GG46" s="434"/>
      <c r="GH46" s="434"/>
      <c r="GI46" s="434"/>
      <c r="GJ46" s="434"/>
      <c r="GK46" s="434"/>
      <c r="GL46" s="434"/>
      <c r="GM46" s="434"/>
      <c r="GN46" s="434"/>
      <c r="GO46" s="434"/>
      <c r="GP46" s="434"/>
      <c r="GQ46" s="434"/>
      <c r="GR46" s="434"/>
      <c r="GS46" s="434"/>
      <c r="GT46" s="434"/>
      <c r="GU46" s="434"/>
      <c r="GV46" s="434"/>
      <c r="GW46" s="434"/>
    </row>
    <row r="47" spans="2:205" x14ac:dyDescent="0.3">
      <c r="B47" s="433"/>
      <c r="C47" s="434"/>
      <c r="D47" s="438"/>
      <c r="E47" s="434"/>
      <c r="F47" s="434"/>
      <c r="G47" s="434"/>
      <c r="H47" s="434"/>
      <c r="I47" s="434"/>
      <c r="J47" s="434"/>
      <c r="K47" s="434"/>
      <c r="L47" s="434"/>
      <c r="M47" s="434"/>
      <c r="N47" s="434"/>
      <c r="O47" s="434"/>
      <c r="P47" s="434"/>
      <c r="Q47" s="434"/>
      <c r="R47" s="434"/>
      <c r="S47" s="434"/>
      <c r="T47" s="434"/>
      <c r="U47" s="434"/>
      <c r="V47" s="434"/>
      <c r="W47" s="434"/>
      <c r="X47" s="434"/>
      <c r="Y47" s="434"/>
      <c r="Z47" s="434"/>
      <c r="AA47" s="434"/>
      <c r="AB47" s="434"/>
      <c r="AC47" s="434"/>
      <c r="AD47" s="434"/>
      <c r="AE47" s="434"/>
      <c r="AF47" s="434"/>
      <c r="AG47" s="434"/>
      <c r="AH47" s="434"/>
      <c r="AI47" s="434"/>
      <c r="AJ47" s="434"/>
      <c r="AK47" s="434"/>
      <c r="AL47" s="434"/>
      <c r="AM47" s="434"/>
      <c r="AN47" s="434"/>
      <c r="AO47" s="434"/>
      <c r="AP47" s="434"/>
      <c r="AQ47" s="434"/>
      <c r="AR47" s="434"/>
      <c r="AS47" s="434"/>
      <c r="AT47" s="434"/>
      <c r="AU47" s="434"/>
      <c r="AV47" s="434"/>
      <c r="AW47" s="434"/>
      <c r="AX47" s="434"/>
      <c r="AY47" s="434"/>
      <c r="AZ47" s="434"/>
      <c r="BA47" s="434"/>
      <c r="BB47" s="434"/>
      <c r="BC47" s="434"/>
      <c r="BD47" s="434"/>
      <c r="BE47" s="434"/>
      <c r="BF47" s="434"/>
      <c r="BG47" s="434"/>
      <c r="BH47" s="434"/>
      <c r="BI47" s="434"/>
      <c r="BJ47" s="434"/>
      <c r="BK47" s="434"/>
      <c r="BL47" s="434"/>
      <c r="BM47" s="434"/>
      <c r="BN47" s="434"/>
      <c r="BO47" s="434"/>
      <c r="BP47" s="434"/>
      <c r="BQ47" s="434"/>
      <c r="BR47" s="434"/>
      <c r="BS47" s="434"/>
      <c r="BT47" s="434"/>
      <c r="BU47" s="434"/>
      <c r="BV47" s="434"/>
      <c r="BW47" s="434"/>
      <c r="BX47" s="434"/>
      <c r="BY47" s="434"/>
      <c r="BZ47" s="434"/>
      <c r="CA47" s="434"/>
      <c r="CB47" s="434"/>
      <c r="CC47" s="434"/>
      <c r="CD47" s="434"/>
      <c r="CE47" s="434"/>
      <c r="CF47" s="434"/>
      <c r="CG47" s="434"/>
      <c r="CH47" s="434"/>
      <c r="CI47" s="434"/>
      <c r="CJ47" s="434"/>
      <c r="CK47" s="434"/>
      <c r="CL47" s="434"/>
      <c r="CM47" s="434"/>
      <c r="CN47" s="434"/>
      <c r="CO47" s="434"/>
      <c r="CP47" s="434"/>
      <c r="CQ47" s="434"/>
      <c r="CR47" s="434"/>
      <c r="CS47" s="434"/>
      <c r="CT47" s="434"/>
      <c r="CU47" s="434"/>
      <c r="CV47" s="434"/>
      <c r="CW47" s="434"/>
      <c r="CX47" s="434"/>
      <c r="CY47" s="434"/>
      <c r="CZ47" s="434"/>
      <c r="DA47" s="434"/>
      <c r="DB47" s="434"/>
      <c r="DC47" s="434"/>
      <c r="DD47" s="434"/>
      <c r="DE47" s="434"/>
      <c r="DF47" s="434"/>
      <c r="DG47" s="434"/>
      <c r="DH47" s="434"/>
      <c r="DI47" s="434"/>
      <c r="DJ47" s="434"/>
      <c r="DK47" s="434"/>
      <c r="DL47" s="434"/>
      <c r="DM47" s="434"/>
      <c r="DN47" s="434"/>
      <c r="DO47" s="434"/>
      <c r="DP47" s="434"/>
      <c r="DQ47" s="434"/>
      <c r="DR47" s="434"/>
      <c r="DS47" s="434"/>
      <c r="DT47" s="434"/>
      <c r="DU47" s="434"/>
      <c r="DV47" s="434"/>
      <c r="DW47" s="434"/>
      <c r="DX47" s="434"/>
      <c r="DY47" s="434"/>
      <c r="DZ47" s="434"/>
      <c r="EA47" s="434"/>
      <c r="EB47" s="434"/>
      <c r="EC47" s="434"/>
      <c r="ED47" s="434"/>
      <c r="EE47" s="434"/>
      <c r="EF47" s="434"/>
      <c r="EG47" s="434"/>
      <c r="EH47" s="434"/>
      <c r="EI47" s="434"/>
      <c r="EJ47" s="434"/>
      <c r="EK47" s="434"/>
      <c r="EL47" s="434"/>
      <c r="EM47" s="434"/>
      <c r="EN47" s="434"/>
      <c r="EO47" s="434"/>
      <c r="EP47" s="434"/>
      <c r="EQ47" s="434"/>
      <c r="ER47" s="434"/>
      <c r="ES47" s="434"/>
      <c r="ET47" s="434"/>
      <c r="EU47" s="434"/>
      <c r="EV47" s="434"/>
      <c r="EW47" s="434"/>
      <c r="EX47" s="434"/>
      <c r="EY47" s="434"/>
      <c r="EZ47" s="434"/>
      <c r="FA47" s="434"/>
      <c r="FB47" s="434"/>
      <c r="FC47" s="434"/>
      <c r="FD47" s="434"/>
      <c r="FE47" s="434"/>
      <c r="FF47" s="434"/>
      <c r="FG47" s="434"/>
      <c r="FH47" s="434"/>
      <c r="FI47" s="434"/>
      <c r="FJ47" s="434"/>
      <c r="FK47" s="434"/>
      <c r="FL47" s="434"/>
      <c r="FM47" s="434"/>
      <c r="FN47" s="434"/>
      <c r="FO47" s="434"/>
      <c r="FP47" s="434"/>
      <c r="FQ47" s="434"/>
      <c r="FR47" s="434"/>
      <c r="FS47" s="434"/>
      <c r="FT47" s="434"/>
      <c r="FU47" s="434"/>
      <c r="FV47" s="434"/>
      <c r="FW47" s="434"/>
      <c r="FX47" s="434"/>
      <c r="FY47" s="434"/>
      <c r="FZ47" s="434"/>
      <c r="GA47" s="434"/>
      <c r="GB47" s="434"/>
      <c r="GC47" s="434"/>
      <c r="GD47" s="434"/>
      <c r="GE47" s="434"/>
      <c r="GF47" s="434"/>
      <c r="GG47" s="434"/>
      <c r="GH47" s="434"/>
      <c r="GI47" s="434"/>
      <c r="GJ47" s="434"/>
      <c r="GK47" s="434"/>
      <c r="GL47" s="434"/>
      <c r="GM47" s="434"/>
      <c r="GN47" s="434"/>
      <c r="GO47" s="434"/>
      <c r="GP47" s="434"/>
      <c r="GQ47" s="434"/>
      <c r="GR47" s="434"/>
      <c r="GS47" s="434"/>
      <c r="GT47" s="434"/>
      <c r="GU47" s="434"/>
      <c r="GV47" s="434"/>
      <c r="GW47" s="434"/>
    </row>
    <row r="48" spans="2:205" x14ac:dyDescent="0.3">
      <c r="B48" s="433"/>
      <c r="C48" s="434"/>
      <c r="D48" s="438"/>
      <c r="E48" s="434"/>
      <c r="F48" s="434"/>
      <c r="G48" s="434"/>
      <c r="H48" s="434"/>
      <c r="I48" s="434"/>
      <c r="J48" s="434"/>
      <c r="K48" s="434"/>
      <c r="L48" s="434"/>
      <c r="M48" s="434"/>
      <c r="N48" s="434"/>
      <c r="O48" s="434"/>
      <c r="P48" s="434"/>
      <c r="Q48" s="434"/>
      <c r="R48" s="434"/>
      <c r="S48" s="434"/>
      <c r="T48" s="434"/>
      <c r="U48" s="434"/>
      <c r="V48" s="434"/>
      <c r="W48" s="434"/>
      <c r="X48" s="434"/>
      <c r="Y48" s="434"/>
      <c r="Z48" s="434"/>
      <c r="AA48" s="434"/>
      <c r="AB48" s="434"/>
      <c r="AC48" s="434"/>
      <c r="AD48" s="434"/>
      <c r="AE48" s="434"/>
      <c r="AF48" s="434"/>
      <c r="AG48" s="434"/>
      <c r="AH48" s="434"/>
      <c r="AI48" s="434"/>
      <c r="AJ48" s="434"/>
      <c r="AK48" s="434"/>
      <c r="AL48" s="434"/>
      <c r="AM48" s="434"/>
      <c r="AN48" s="434"/>
      <c r="AO48" s="434"/>
      <c r="AP48" s="434"/>
      <c r="AQ48" s="434"/>
      <c r="AR48" s="434"/>
      <c r="AS48" s="434"/>
      <c r="AT48" s="434"/>
      <c r="AU48" s="434"/>
      <c r="AV48" s="434"/>
      <c r="AW48" s="434"/>
      <c r="AX48" s="434"/>
      <c r="AY48" s="434"/>
      <c r="AZ48" s="434"/>
      <c r="BA48" s="434"/>
      <c r="BB48" s="434"/>
      <c r="BC48" s="434"/>
      <c r="BD48" s="434"/>
      <c r="BE48" s="434"/>
      <c r="BF48" s="434"/>
      <c r="BG48" s="434"/>
      <c r="BH48" s="434"/>
      <c r="BI48" s="434"/>
      <c r="BJ48" s="434"/>
      <c r="BK48" s="434"/>
      <c r="BL48" s="434"/>
      <c r="BM48" s="434"/>
      <c r="BN48" s="434"/>
      <c r="BO48" s="434"/>
      <c r="BP48" s="434"/>
      <c r="BQ48" s="434"/>
      <c r="BR48" s="434"/>
      <c r="BS48" s="434"/>
      <c r="BT48" s="434"/>
      <c r="BU48" s="434"/>
      <c r="BV48" s="434"/>
      <c r="BW48" s="434"/>
      <c r="BX48" s="434"/>
      <c r="BY48" s="434"/>
      <c r="BZ48" s="434"/>
      <c r="CA48" s="434"/>
      <c r="CB48" s="434"/>
      <c r="CC48" s="434"/>
      <c r="CD48" s="434"/>
      <c r="CE48" s="434"/>
      <c r="CF48" s="434"/>
      <c r="CG48" s="434"/>
      <c r="CH48" s="434"/>
      <c r="CI48" s="434"/>
      <c r="CJ48" s="434"/>
      <c r="CK48" s="434"/>
      <c r="CL48" s="434"/>
      <c r="CM48" s="434"/>
      <c r="CN48" s="434"/>
      <c r="CO48" s="434"/>
      <c r="CP48" s="434"/>
      <c r="CQ48" s="434"/>
      <c r="CR48" s="434"/>
      <c r="CS48" s="434"/>
      <c r="CT48" s="434"/>
      <c r="CU48" s="434"/>
      <c r="CV48" s="434"/>
      <c r="CW48" s="434"/>
      <c r="CX48" s="434"/>
      <c r="CY48" s="434"/>
      <c r="CZ48" s="434"/>
      <c r="DA48" s="434"/>
      <c r="DB48" s="434"/>
      <c r="DC48" s="434"/>
      <c r="DD48" s="434"/>
      <c r="DE48" s="434"/>
      <c r="DF48" s="434"/>
      <c r="DG48" s="434"/>
      <c r="DH48" s="434"/>
      <c r="DI48" s="434"/>
      <c r="DJ48" s="434"/>
      <c r="DK48" s="434"/>
      <c r="DL48" s="434"/>
      <c r="DM48" s="434"/>
      <c r="DN48" s="434"/>
      <c r="DO48" s="434"/>
      <c r="DP48" s="434"/>
      <c r="DQ48" s="434"/>
      <c r="DR48" s="434"/>
      <c r="DS48" s="434"/>
      <c r="DT48" s="434"/>
      <c r="DU48" s="434"/>
      <c r="DV48" s="434"/>
      <c r="DW48" s="434"/>
      <c r="DX48" s="434"/>
      <c r="DY48" s="434"/>
      <c r="DZ48" s="434"/>
      <c r="EA48" s="434"/>
      <c r="EB48" s="434"/>
      <c r="EC48" s="434"/>
      <c r="ED48" s="434"/>
      <c r="EE48" s="434"/>
      <c r="EF48" s="434"/>
      <c r="EG48" s="434"/>
      <c r="EH48" s="434"/>
      <c r="EI48" s="434"/>
      <c r="EJ48" s="434"/>
      <c r="EK48" s="434"/>
      <c r="EL48" s="434"/>
      <c r="EM48" s="434"/>
      <c r="EN48" s="434"/>
      <c r="EO48" s="434"/>
      <c r="EP48" s="434"/>
      <c r="EQ48" s="434"/>
      <c r="ER48" s="434"/>
      <c r="ES48" s="434"/>
      <c r="ET48" s="434"/>
      <c r="EU48" s="434"/>
      <c r="EV48" s="434"/>
      <c r="EW48" s="434"/>
      <c r="EX48" s="434"/>
      <c r="EY48" s="434"/>
      <c r="EZ48" s="434"/>
      <c r="FA48" s="434"/>
      <c r="FB48" s="434"/>
      <c r="FC48" s="434"/>
      <c r="FD48" s="434"/>
      <c r="FE48" s="434"/>
      <c r="FF48" s="434"/>
      <c r="FG48" s="434"/>
      <c r="FH48" s="434"/>
      <c r="FI48" s="434"/>
      <c r="FJ48" s="434"/>
      <c r="FK48" s="434"/>
      <c r="FL48" s="434"/>
      <c r="FM48" s="434"/>
      <c r="FN48" s="434"/>
      <c r="FO48" s="434"/>
      <c r="FP48" s="434"/>
      <c r="FQ48" s="434"/>
      <c r="FR48" s="434"/>
      <c r="FS48" s="434"/>
      <c r="FT48" s="434"/>
      <c r="FU48" s="434"/>
      <c r="FV48" s="434"/>
      <c r="FW48" s="434"/>
      <c r="FX48" s="434"/>
      <c r="FY48" s="434"/>
      <c r="FZ48" s="434"/>
      <c r="GA48" s="434"/>
      <c r="GB48" s="434"/>
      <c r="GC48" s="434"/>
      <c r="GD48" s="434"/>
      <c r="GE48" s="434"/>
      <c r="GF48" s="434"/>
      <c r="GG48" s="434"/>
      <c r="GH48" s="434"/>
      <c r="GI48" s="434"/>
      <c r="GJ48" s="434"/>
      <c r="GK48" s="434"/>
      <c r="GL48" s="434"/>
      <c r="GM48" s="434"/>
      <c r="GN48" s="434"/>
      <c r="GO48" s="434"/>
      <c r="GP48" s="434"/>
      <c r="GQ48" s="434"/>
      <c r="GR48" s="434"/>
      <c r="GS48" s="434"/>
      <c r="GT48" s="434"/>
      <c r="GU48" s="434"/>
      <c r="GV48" s="434"/>
      <c r="GW48" s="434"/>
    </row>
    <row r="49" spans="2:205" x14ac:dyDescent="0.3">
      <c r="B49" s="433"/>
      <c r="C49" s="434"/>
      <c r="D49" s="438"/>
      <c r="E49" s="434"/>
      <c r="F49" s="434"/>
      <c r="G49" s="434"/>
      <c r="H49" s="434"/>
      <c r="I49" s="434"/>
      <c r="J49" s="434"/>
      <c r="K49" s="434"/>
      <c r="L49" s="434"/>
      <c r="M49" s="434"/>
      <c r="N49" s="434"/>
      <c r="O49" s="434"/>
      <c r="P49" s="434"/>
      <c r="Q49" s="434"/>
      <c r="R49" s="434"/>
      <c r="S49" s="434"/>
      <c r="T49" s="434"/>
      <c r="U49" s="434"/>
      <c r="V49" s="434"/>
      <c r="W49" s="434"/>
      <c r="X49" s="434"/>
      <c r="Y49" s="434"/>
      <c r="Z49" s="434"/>
      <c r="AA49" s="434"/>
      <c r="AB49" s="434"/>
      <c r="AC49" s="434"/>
      <c r="AD49" s="434"/>
      <c r="AE49" s="434"/>
      <c r="AF49" s="434"/>
      <c r="AG49" s="434"/>
      <c r="AH49" s="434"/>
      <c r="AI49" s="434"/>
      <c r="AJ49" s="434"/>
      <c r="AK49" s="434"/>
      <c r="AL49" s="434"/>
      <c r="AM49" s="434"/>
      <c r="AN49" s="434"/>
      <c r="AO49" s="434"/>
      <c r="AP49" s="434"/>
      <c r="AQ49" s="434"/>
      <c r="AR49" s="434"/>
      <c r="AS49" s="434"/>
      <c r="AT49" s="434"/>
      <c r="AU49" s="434"/>
      <c r="AV49" s="434"/>
      <c r="AW49" s="434"/>
      <c r="AX49" s="434"/>
      <c r="AY49" s="434"/>
      <c r="AZ49" s="434"/>
      <c r="BA49" s="434"/>
      <c r="BB49" s="434"/>
      <c r="BC49" s="434"/>
      <c r="BD49" s="434"/>
      <c r="BE49" s="434"/>
      <c r="BF49" s="434"/>
      <c r="BG49" s="434"/>
      <c r="BH49" s="434"/>
      <c r="BI49" s="434"/>
      <c r="BJ49" s="434"/>
      <c r="BK49" s="434"/>
      <c r="BL49" s="434"/>
      <c r="BM49" s="434"/>
      <c r="BN49" s="434"/>
      <c r="BO49" s="434"/>
      <c r="BP49" s="434"/>
      <c r="BQ49" s="434"/>
      <c r="BR49" s="434"/>
      <c r="BS49" s="434"/>
      <c r="BT49" s="434"/>
      <c r="BU49" s="434"/>
      <c r="BV49" s="434"/>
      <c r="BW49" s="434"/>
      <c r="BX49" s="434"/>
      <c r="BY49" s="434"/>
      <c r="BZ49" s="434"/>
      <c r="CA49" s="434"/>
      <c r="CB49" s="434"/>
      <c r="CC49" s="434"/>
      <c r="CD49" s="434"/>
      <c r="CE49" s="434"/>
      <c r="CF49" s="434"/>
      <c r="CG49" s="434"/>
      <c r="CH49" s="434"/>
      <c r="CI49" s="434"/>
      <c r="CJ49" s="434"/>
      <c r="CK49" s="434"/>
      <c r="CL49" s="434"/>
      <c r="CM49" s="434"/>
      <c r="CN49" s="434"/>
      <c r="CO49" s="434"/>
      <c r="CP49" s="434"/>
      <c r="CQ49" s="434"/>
      <c r="CR49" s="434"/>
      <c r="CS49" s="434"/>
      <c r="CT49" s="434"/>
      <c r="CU49" s="434"/>
      <c r="CV49" s="434"/>
      <c r="CW49" s="434"/>
      <c r="CX49" s="434"/>
      <c r="CY49" s="434"/>
      <c r="CZ49" s="434"/>
      <c r="DA49" s="434"/>
      <c r="DB49" s="434"/>
      <c r="DC49" s="434"/>
      <c r="DD49" s="434"/>
      <c r="DE49" s="434"/>
      <c r="DF49" s="434"/>
      <c r="DG49" s="434"/>
      <c r="DH49" s="434"/>
      <c r="DI49" s="434"/>
      <c r="DJ49" s="434"/>
      <c r="DK49" s="434"/>
      <c r="DL49" s="434"/>
      <c r="DM49" s="434"/>
      <c r="DN49" s="434"/>
      <c r="DO49" s="434"/>
      <c r="DP49" s="434"/>
      <c r="DQ49" s="434"/>
      <c r="DR49" s="434"/>
      <c r="DS49" s="434"/>
      <c r="DT49" s="434"/>
      <c r="DU49" s="434"/>
      <c r="DV49" s="434"/>
      <c r="DW49" s="434"/>
      <c r="DX49" s="434"/>
      <c r="DY49" s="434"/>
      <c r="DZ49" s="434"/>
      <c r="EA49" s="434"/>
      <c r="EB49" s="434"/>
      <c r="EC49" s="434"/>
      <c r="ED49" s="434"/>
      <c r="EE49" s="434"/>
      <c r="EF49" s="434"/>
      <c r="EG49" s="434"/>
      <c r="EH49" s="434"/>
      <c r="EI49" s="434"/>
      <c r="EJ49" s="434"/>
      <c r="EK49" s="434"/>
      <c r="EL49" s="434"/>
      <c r="EM49" s="434"/>
      <c r="EN49" s="434"/>
      <c r="EO49" s="434"/>
      <c r="EP49" s="434"/>
      <c r="EQ49" s="434"/>
      <c r="ER49" s="434"/>
      <c r="ES49" s="434"/>
      <c r="ET49" s="434"/>
      <c r="EU49" s="434"/>
      <c r="EV49" s="434"/>
      <c r="EW49" s="434"/>
      <c r="EX49" s="434"/>
      <c r="EY49" s="434"/>
      <c r="EZ49" s="434"/>
      <c r="FA49" s="434"/>
      <c r="FB49" s="434"/>
      <c r="FC49" s="434"/>
      <c r="FD49" s="434"/>
      <c r="FE49" s="434"/>
      <c r="FF49" s="434"/>
      <c r="FG49" s="434"/>
      <c r="FH49" s="434"/>
      <c r="FI49" s="434"/>
      <c r="FJ49" s="434"/>
      <c r="FK49" s="434"/>
      <c r="FL49" s="434"/>
      <c r="FM49" s="434"/>
      <c r="FN49" s="434"/>
      <c r="FO49" s="434"/>
      <c r="FP49" s="434"/>
      <c r="FQ49" s="434"/>
      <c r="FR49" s="434"/>
      <c r="FS49" s="434"/>
      <c r="FT49" s="434"/>
      <c r="FU49" s="434"/>
      <c r="FV49" s="434"/>
      <c r="FW49" s="434"/>
      <c r="FX49" s="434"/>
      <c r="FY49" s="434"/>
      <c r="FZ49" s="434"/>
      <c r="GA49" s="434"/>
      <c r="GB49" s="434"/>
      <c r="GC49" s="434"/>
      <c r="GD49" s="434"/>
      <c r="GE49" s="434"/>
      <c r="GF49" s="434"/>
      <c r="GG49" s="434"/>
      <c r="GH49" s="434"/>
      <c r="GI49" s="434"/>
      <c r="GJ49" s="434"/>
      <c r="GK49" s="434"/>
      <c r="GL49" s="434"/>
      <c r="GM49" s="434"/>
      <c r="GN49" s="434"/>
      <c r="GO49" s="434"/>
      <c r="GP49" s="434"/>
      <c r="GQ49" s="434"/>
      <c r="GR49" s="434"/>
      <c r="GS49" s="434"/>
      <c r="GT49" s="434"/>
      <c r="GU49" s="434"/>
      <c r="GV49" s="434"/>
      <c r="GW49" s="434"/>
    </row>
    <row r="50" spans="2:205" x14ac:dyDescent="0.3">
      <c r="B50" s="433"/>
      <c r="C50" s="434"/>
      <c r="D50" s="438"/>
      <c r="E50" s="434"/>
      <c r="F50" s="434"/>
      <c r="G50" s="434"/>
      <c r="H50" s="434"/>
      <c r="I50" s="434"/>
      <c r="J50" s="434"/>
      <c r="K50" s="434"/>
      <c r="L50" s="434"/>
      <c r="M50" s="434"/>
      <c r="N50" s="434"/>
      <c r="O50" s="434"/>
      <c r="P50" s="434"/>
      <c r="Q50" s="434"/>
      <c r="R50" s="434"/>
      <c r="S50" s="434"/>
      <c r="T50" s="434"/>
      <c r="U50" s="434"/>
      <c r="V50" s="434"/>
      <c r="W50" s="434"/>
      <c r="X50" s="434"/>
      <c r="Y50" s="434"/>
      <c r="Z50" s="434"/>
      <c r="AA50" s="434"/>
      <c r="AB50" s="434"/>
      <c r="AC50" s="434"/>
      <c r="AD50" s="434"/>
      <c r="AE50" s="434"/>
      <c r="AF50" s="434"/>
      <c r="AG50" s="434"/>
      <c r="AH50" s="434"/>
      <c r="AI50" s="434"/>
      <c r="AJ50" s="434"/>
      <c r="AK50" s="434"/>
      <c r="AL50" s="434"/>
      <c r="AM50" s="434"/>
      <c r="AN50" s="434"/>
      <c r="AO50" s="434"/>
      <c r="AP50" s="434"/>
      <c r="AQ50" s="434"/>
      <c r="AR50" s="434"/>
      <c r="AS50" s="434"/>
      <c r="AT50" s="434"/>
      <c r="AU50" s="434"/>
      <c r="AV50" s="434"/>
      <c r="AW50" s="434"/>
      <c r="AX50" s="434"/>
      <c r="AY50" s="434"/>
      <c r="AZ50" s="434"/>
      <c r="BA50" s="434"/>
      <c r="BB50" s="434"/>
      <c r="BC50" s="434"/>
      <c r="BD50" s="434"/>
      <c r="BE50" s="434"/>
      <c r="BF50" s="434"/>
      <c r="BG50" s="434"/>
      <c r="BH50" s="434"/>
      <c r="BI50" s="434"/>
      <c r="BJ50" s="434"/>
      <c r="BK50" s="434"/>
      <c r="BL50" s="434"/>
      <c r="BM50" s="434"/>
      <c r="BN50" s="434"/>
      <c r="BO50" s="434"/>
      <c r="BP50" s="434"/>
      <c r="BQ50" s="434"/>
      <c r="BR50" s="434"/>
      <c r="BS50" s="434"/>
      <c r="BT50" s="434"/>
      <c r="BU50" s="434"/>
      <c r="BV50" s="434"/>
      <c r="BW50" s="434"/>
      <c r="BX50" s="434"/>
      <c r="BY50" s="434"/>
      <c r="BZ50" s="434"/>
      <c r="CA50" s="434"/>
      <c r="CB50" s="434"/>
      <c r="CC50" s="434"/>
      <c r="CD50" s="434"/>
      <c r="CE50" s="434"/>
      <c r="CF50" s="434"/>
      <c r="CG50" s="434"/>
      <c r="CH50" s="434"/>
      <c r="CI50" s="434"/>
      <c r="CJ50" s="434"/>
      <c r="CK50" s="434"/>
      <c r="CL50" s="434"/>
      <c r="CM50" s="434"/>
      <c r="CN50" s="434"/>
      <c r="CO50" s="434"/>
      <c r="CP50" s="434"/>
      <c r="CQ50" s="434"/>
      <c r="CR50" s="434"/>
      <c r="CS50" s="434"/>
      <c r="CT50" s="434"/>
      <c r="CU50" s="434"/>
      <c r="CV50" s="434"/>
      <c r="CW50" s="434"/>
      <c r="CX50" s="434"/>
      <c r="CY50" s="434"/>
      <c r="CZ50" s="434"/>
      <c r="DA50" s="434"/>
      <c r="DB50" s="434"/>
      <c r="DC50" s="434"/>
      <c r="DD50" s="434"/>
      <c r="DE50" s="434"/>
      <c r="DF50" s="434"/>
      <c r="DG50" s="434"/>
      <c r="DH50" s="434"/>
      <c r="DI50" s="434"/>
      <c r="DJ50" s="434"/>
      <c r="DK50" s="434"/>
      <c r="DL50" s="434"/>
      <c r="DM50" s="434"/>
      <c r="DN50" s="434"/>
      <c r="DO50" s="434"/>
      <c r="DP50" s="434"/>
      <c r="DQ50" s="434"/>
      <c r="DR50" s="434"/>
      <c r="DS50" s="434"/>
      <c r="DT50" s="434"/>
      <c r="DU50" s="434"/>
      <c r="DV50" s="434"/>
      <c r="DW50" s="434"/>
      <c r="DX50" s="434"/>
      <c r="DY50" s="434"/>
      <c r="DZ50" s="434"/>
      <c r="EA50" s="434"/>
      <c r="EB50" s="434"/>
      <c r="EC50" s="434"/>
      <c r="ED50" s="434"/>
      <c r="EE50" s="434"/>
      <c r="EF50" s="434"/>
      <c r="EG50" s="434"/>
      <c r="EH50" s="434"/>
      <c r="EI50" s="434"/>
      <c r="EJ50" s="434"/>
      <c r="EK50" s="434"/>
      <c r="EL50" s="434"/>
      <c r="EM50" s="434"/>
      <c r="EN50" s="434"/>
      <c r="EO50" s="434"/>
      <c r="EP50" s="434"/>
      <c r="EQ50" s="434"/>
      <c r="ER50" s="434"/>
      <c r="ES50" s="434"/>
      <c r="ET50" s="434"/>
      <c r="EU50" s="434"/>
      <c r="EV50" s="434"/>
      <c r="EW50" s="434"/>
      <c r="EX50" s="434"/>
      <c r="EY50" s="434"/>
      <c r="EZ50" s="434"/>
      <c r="FA50" s="434"/>
      <c r="FB50" s="434"/>
      <c r="FC50" s="434"/>
      <c r="FD50" s="434"/>
      <c r="FE50" s="434"/>
      <c r="FF50" s="434"/>
      <c r="FG50" s="434"/>
      <c r="FH50" s="434"/>
      <c r="FI50" s="434"/>
      <c r="FJ50" s="434"/>
      <c r="FK50" s="434"/>
      <c r="FL50" s="434"/>
      <c r="FM50" s="434"/>
      <c r="FN50" s="434"/>
      <c r="FO50" s="434"/>
      <c r="FP50" s="434"/>
      <c r="FQ50" s="434"/>
      <c r="FR50" s="434"/>
      <c r="FS50" s="434"/>
      <c r="FT50" s="434"/>
      <c r="FU50" s="434"/>
      <c r="FV50" s="434"/>
      <c r="FW50" s="434"/>
      <c r="FX50" s="434"/>
      <c r="FY50" s="434"/>
      <c r="FZ50" s="434"/>
      <c r="GA50" s="434"/>
      <c r="GB50" s="434"/>
      <c r="GC50" s="434"/>
      <c r="GD50" s="434"/>
      <c r="GE50" s="434"/>
      <c r="GF50" s="434"/>
      <c r="GG50" s="434"/>
      <c r="GH50" s="434"/>
      <c r="GI50" s="434"/>
      <c r="GJ50" s="434"/>
      <c r="GK50" s="434"/>
      <c r="GL50" s="434"/>
      <c r="GM50" s="434"/>
      <c r="GN50" s="434"/>
      <c r="GO50" s="434"/>
      <c r="GP50" s="434"/>
      <c r="GQ50" s="434"/>
      <c r="GR50" s="434"/>
      <c r="GS50" s="434"/>
      <c r="GT50" s="434"/>
      <c r="GU50" s="434"/>
      <c r="GV50" s="434"/>
      <c r="GW50" s="434"/>
    </row>
    <row r="51" spans="2:205" x14ac:dyDescent="0.3">
      <c r="B51" s="433"/>
      <c r="C51" s="434"/>
      <c r="D51" s="438"/>
      <c r="E51" s="434"/>
      <c r="F51" s="434"/>
      <c r="G51" s="434"/>
      <c r="H51" s="434"/>
      <c r="I51" s="434"/>
      <c r="J51" s="434"/>
      <c r="K51" s="434"/>
      <c r="L51" s="434"/>
      <c r="M51" s="434"/>
      <c r="N51" s="434"/>
      <c r="O51" s="434"/>
      <c r="P51" s="434"/>
      <c r="Q51" s="434"/>
      <c r="R51" s="434"/>
      <c r="S51" s="434"/>
      <c r="T51" s="434"/>
      <c r="U51" s="434"/>
      <c r="V51" s="434"/>
      <c r="W51" s="434"/>
      <c r="X51" s="434"/>
      <c r="Y51" s="434"/>
      <c r="Z51" s="434"/>
      <c r="AA51" s="434"/>
      <c r="AB51" s="434"/>
      <c r="AC51" s="434"/>
      <c r="AD51" s="434"/>
      <c r="AE51" s="434"/>
      <c r="AF51" s="434"/>
      <c r="AG51" s="434"/>
      <c r="AH51" s="434"/>
      <c r="AI51" s="434"/>
      <c r="AJ51" s="434"/>
      <c r="AK51" s="434"/>
      <c r="AL51" s="434"/>
      <c r="AM51" s="434"/>
      <c r="AN51" s="434"/>
      <c r="AO51" s="434"/>
      <c r="AP51" s="434"/>
      <c r="AQ51" s="434"/>
      <c r="AR51" s="434"/>
      <c r="AS51" s="434"/>
      <c r="AT51" s="434"/>
      <c r="AU51" s="434"/>
      <c r="AV51" s="434"/>
      <c r="AW51" s="434"/>
      <c r="AX51" s="434"/>
      <c r="AY51" s="434"/>
      <c r="AZ51" s="434"/>
      <c r="BA51" s="434"/>
      <c r="BB51" s="434"/>
      <c r="BC51" s="434"/>
      <c r="BD51" s="434"/>
      <c r="BE51" s="434"/>
      <c r="BF51" s="434"/>
      <c r="BG51" s="434"/>
      <c r="BH51" s="434"/>
      <c r="BI51" s="434"/>
      <c r="BJ51" s="434"/>
      <c r="BK51" s="434"/>
      <c r="BL51" s="434"/>
      <c r="BM51" s="434"/>
      <c r="BN51" s="434"/>
      <c r="BO51" s="434"/>
      <c r="BP51" s="434"/>
      <c r="BQ51" s="434"/>
      <c r="BR51" s="434"/>
      <c r="BS51" s="434"/>
      <c r="BT51" s="434"/>
      <c r="BU51" s="434"/>
      <c r="BV51" s="434"/>
      <c r="BW51" s="434"/>
      <c r="BX51" s="434"/>
      <c r="BY51" s="434"/>
      <c r="BZ51" s="434"/>
      <c r="CA51" s="434"/>
      <c r="CB51" s="434"/>
      <c r="CC51" s="434"/>
      <c r="CD51" s="434"/>
      <c r="CE51" s="434"/>
      <c r="CF51" s="434"/>
      <c r="CG51" s="434"/>
      <c r="CH51" s="434"/>
      <c r="CI51" s="434"/>
      <c r="CJ51" s="434"/>
      <c r="CK51" s="434"/>
      <c r="CL51" s="434"/>
      <c r="CM51" s="434"/>
      <c r="CN51" s="434"/>
      <c r="CO51" s="434"/>
      <c r="CP51" s="434"/>
      <c r="CQ51" s="434"/>
      <c r="CR51" s="434"/>
      <c r="CS51" s="434"/>
      <c r="CT51" s="434"/>
      <c r="CU51" s="434"/>
      <c r="CV51" s="434"/>
      <c r="CW51" s="434"/>
      <c r="CX51" s="434"/>
      <c r="CY51" s="434"/>
      <c r="CZ51" s="434"/>
      <c r="DA51" s="434"/>
      <c r="DB51" s="434"/>
      <c r="DC51" s="434"/>
      <c r="DD51" s="434"/>
      <c r="DE51" s="434"/>
      <c r="DF51" s="434"/>
      <c r="DG51" s="434"/>
      <c r="DH51" s="434"/>
      <c r="DI51" s="434"/>
      <c r="DJ51" s="434"/>
      <c r="DK51" s="434"/>
      <c r="DL51" s="434"/>
      <c r="DM51" s="434"/>
      <c r="DN51" s="434"/>
      <c r="DO51" s="434"/>
      <c r="DP51" s="434"/>
      <c r="DQ51" s="434"/>
      <c r="DR51" s="434"/>
      <c r="DS51" s="434"/>
      <c r="DT51" s="434"/>
      <c r="DU51" s="434"/>
      <c r="DV51" s="434"/>
      <c r="DW51" s="434"/>
      <c r="DX51" s="434"/>
      <c r="DY51" s="434"/>
      <c r="DZ51" s="434"/>
      <c r="EA51" s="434"/>
      <c r="EB51" s="434"/>
      <c r="EC51" s="434"/>
      <c r="ED51" s="434"/>
      <c r="EE51" s="434"/>
      <c r="EF51" s="434"/>
      <c r="EG51" s="434"/>
      <c r="EH51" s="434"/>
      <c r="EI51" s="434"/>
      <c r="EJ51" s="434"/>
      <c r="EK51" s="434"/>
      <c r="EL51" s="434"/>
      <c r="EM51" s="434"/>
      <c r="EN51" s="434"/>
      <c r="EO51" s="434"/>
      <c r="EP51" s="434"/>
      <c r="EQ51" s="434"/>
      <c r="ER51" s="434"/>
      <c r="ES51" s="434"/>
      <c r="ET51" s="434"/>
      <c r="EU51" s="434"/>
      <c r="EV51" s="434"/>
      <c r="EW51" s="434"/>
      <c r="EX51" s="434"/>
      <c r="EY51" s="434"/>
      <c r="EZ51" s="434"/>
      <c r="FA51" s="434"/>
      <c r="FB51" s="434"/>
      <c r="FC51" s="434"/>
      <c r="FD51" s="434"/>
      <c r="FE51" s="434"/>
      <c r="FF51" s="434"/>
      <c r="FG51" s="434"/>
      <c r="FH51" s="434"/>
      <c r="FI51" s="434"/>
      <c r="FJ51" s="434"/>
      <c r="FK51" s="434"/>
      <c r="FL51" s="434"/>
      <c r="FM51" s="434"/>
      <c r="FN51" s="434"/>
      <c r="FO51" s="434"/>
      <c r="FP51" s="434"/>
      <c r="FQ51" s="434"/>
      <c r="FR51" s="434"/>
      <c r="FS51" s="434"/>
      <c r="FT51" s="434"/>
      <c r="FU51" s="434"/>
      <c r="FV51" s="434"/>
      <c r="FW51" s="434"/>
      <c r="FX51" s="434"/>
      <c r="FY51" s="434"/>
      <c r="FZ51" s="434"/>
      <c r="GA51" s="434"/>
      <c r="GB51" s="434"/>
      <c r="GC51" s="434"/>
      <c r="GD51" s="434"/>
      <c r="GE51" s="434"/>
      <c r="GF51" s="434"/>
      <c r="GG51" s="434"/>
      <c r="GH51" s="434"/>
      <c r="GI51" s="434"/>
      <c r="GJ51" s="434"/>
      <c r="GK51" s="434"/>
      <c r="GL51" s="434"/>
      <c r="GM51" s="434"/>
      <c r="GN51" s="434"/>
      <c r="GO51" s="434"/>
      <c r="GP51" s="434"/>
      <c r="GQ51" s="434"/>
      <c r="GR51" s="434"/>
      <c r="GS51" s="434"/>
      <c r="GT51" s="434"/>
      <c r="GU51" s="434"/>
      <c r="GV51" s="434"/>
      <c r="GW51" s="434"/>
    </row>
    <row r="52" spans="2:205" x14ac:dyDescent="0.3">
      <c r="B52" s="433"/>
      <c r="C52" s="434"/>
      <c r="D52" s="438"/>
      <c r="E52" s="434"/>
      <c r="F52" s="434"/>
      <c r="G52" s="434"/>
      <c r="H52" s="434"/>
      <c r="I52" s="434"/>
      <c r="J52" s="434"/>
      <c r="K52" s="434"/>
      <c r="L52" s="434"/>
      <c r="M52" s="434"/>
      <c r="N52" s="434"/>
      <c r="O52" s="434"/>
      <c r="P52" s="434"/>
      <c r="Q52" s="434"/>
      <c r="R52" s="434"/>
      <c r="S52" s="434"/>
      <c r="T52" s="434"/>
      <c r="U52" s="434"/>
      <c r="V52" s="434"/>
      <c r="W52" s="434"/>
      <c r="X52" s="434"/>
      <c r="Y52" s="434"/>
      <c r="Z52" s="434"/>
      <c r="AA52" s="434"/>
      <c r="AB52" s="434"/>
      <c r="AC52" s="434"/>
      <c r="AD52" s="434"/>
      <c r="AE52" s="434"/>
      <c r="AF52" s="434"/>
      <c r="AG52" s="434"/>
      <c r="AH52" s="434"/>
      <c r="AI52" s="434"/>
      <c r="AJ52" s="434"/>
      <c r="AK52" s="434"/>
      <c r="AL52" s="434"/>
      <c r="AM52" s="434"/>
      <c r="AN52" s="434"/>
      <c r="AO52" s="434"/>
      <c r="AP52" s="434"/>
      <c r="AQ52" s="434"/>
      <c r="AR52" s="434"/>
      <c r="AS52" s="434"/>
      <c r="AT52" s="434"/>
      <c r="AU52" s="434"/>
      <c r="AV52" s="434"/>
      <c r="AW52" s="434"/>
      <c r="AX52" s="434"/>
      <c r="AY52" s="434"/>
      <c r="AZ52" s="434"/>
      <c r="BA52" s="434"/>
      <c r="BB52" s="434"/>
      <c r="BC52" s="434"/>
      <c r="BD52" s="434"/>
      <c r="BE52" s="434"/>
      <c r="BF52" s="434"/>
      <c r="BG52" s="434"/>
      <c r="BH52" s="434"/>
      <c r="BI52" s="434"/>
      <c r="BJ52" s="434"/>
      <c r="BK52" s="434"/>
      <c r="BL52" s="434"/>
      <c r="BM52" s="434"/>
      <c r="BN52" s="434"/>
      <c r="BO52" s="434"/>
      <c r="BP52" s="434"/>
      <c r="BQ52" s="434"/>
      <c r="BR52" s="434"/>
      <c r="BS52" s="434"/>
      <c r="BT52" s="434"/>
      <c r="BU52" s="434"/>
      <c r="BV52" s="434"/>
      <c r="BW52" s="434"/>
      <c r="BX52" s="434"/>
      <c r="BY52" s="434"/>
      <c r="BZ52" s="434"/>
      <c r="CA52" s="434"/>
      <c r="CB52" s="434"/>
      <c r="CC52" s="434"/>
      <c r="CD52" s="434"/>
      <c r="CE52" s="434"/>
      <c r="CF52" s="434"/>
      <c r="CG52" s="434"/>
      <c r="CH52" s="434"/>
      <c r="CI52" s="434"/>
      <c r="CJ52" s="434"/>
      <c r="CK52" s="434"/>
      <c r="CL52" s="434"/>
      <c r="CM52" s="434"/>
      <c r="CN52" s="434"/>
      <c r="CO52" s="434"/>
      <c r="CP52" s="434"/>
      <c r="CQ52" s="434"/>
      <c r="CR52" s="434"/>
      <c r="CS52" s="434"/>
      <c r="CT52" s="434"/>
      <c r="CU52" s="434"/>
      <c r="CV52" s="434"/>
      <c r="CW52" s="434"/>
      <c r="CX52" s="434"/>
      <c r="CY52" s="434"/>
      <c r="CZ52" s="434"/>
      <c r="DA52" s="434"/>
      <c r="DB52" s="434"/>
      <c r="DC52" s="434"/>
      <c r="DD52" s="434"/>
      <c r="DE52" s="434"/>
      <c r="DF52" s="434"/>
      <c r="DG52" s="434"/>
      <c r="DH52" s="434"/>
      <c r="DI52" s="434"/>
      <c r="DJ52" s="434"/>
      <c r="DK52" s="434"/>
      <c r="DL52" s="434"/>
      <c r="DM52" s="434"/>
      <c r="DN52" s="434"/>
      <c r="DO52" s="434"/>
      <c r="DP52" s="434"/>
      <c r="DQ52" s="434"/>
      <c r="DR52" s="434"/>
      <c r="DS52" s="434"/>
      <c r="DT52" s="434"/>
      <c r="DU52" s="434"/>
      <c r="DV52" s="434"/>
      <c r="DW52" s="434"/>
      <c r="DX52" s="434"/>
      <c r="DY52" s="434"/>
      <c r="DZ52" s="434"/>
      <c r="EA52" s="434"/>
      <c r="EB52" s="434"/>
      <c r="EC52" s="434"/>
      <c r="ED52" s="434"/>
      <c r="EE52" s="434"/>
      <c r="EF52" s="434"/>
      <c r="EG52" s="434"/>
      <c r="EH52" s="434"/>
      <c r="EI52" s="434"/>
      <c r="EJ52" s="434"/>
      <c r="EK52" s="434"/>
      <c r="EL52" s="434"/>
      <c r="EM52" s="434"/>
      <c r="EN52" s="434"/>
      <c r="EO52" s="434"/>
      <c r="EP52" s="434"/>
      <c r="EQ52" s="434"/>
      <c r="ER52" s="434"/>
      <c r="ES52" s="434"/>
      <c r="ET52" s="434"/>
      <c r="EU52" s="434"/>
      <c r="EV52" s="434"/>
      <c r="EW52" s="434"/>
      <c r="EX52" s="434"/>
      <c r="EY52" s="434"/>
      <c r="EZ52" s="434"/>
      <c r="FA52" s="434"/>
      <c r="FB52" s="434"/>
      <c r="FC52" s="434"/>
      <c r="FD52" s="434"/>
      <c r="FE52" s="434"/>
      <c r="FF52" s="434"/>
      <c r="FG52" s="434"/>
      <c r="FH52" s="434"/>
      <c r="FI52" s="434"/>
      <c r="FJ52" s="434"/>
      <c r="FK52" s="434"/>
      <c r="FL52" s="434"/>
      <c r="FM52" s="434"/>
      <c r="FN52" s="434"/>
      <c r="FO52" s="434"/>
      <c r="FP52" s="434"/>
      <c r="FQ52" s="434"/>
      <c r="FR52" s="434"/>
      <c r="FS52" s="434"/>
      <c r="FT52" s="434"/>
      <c r="FU52" s="434"/>
      <c r="FV52" s="434"/>
      <c r="FW52" s="434"/>
      <c r="FX52" s="434"/>
      <c r="FY52" s="434"/>
      <c r="FZ52" s="434"/>
      <c r="GA52" s="434"/>
      <c r="GB52" s="434"/>
      <c r="GC52" s="434"/>
      <c r="GD52" s="434"/>
      <c r="GE52" s="434"/>
      <c r="GF52" s="434"/>
      <c r="GG52" s="434"/>
      <c r="GH52" s="434"/>
      <c r="GI52" s="434"/>
      <c r="GJ52" s="434"/>
      <c r="GK52" s="434"/>
      <c r="GL52" s="434"/>
      <c r="GM52" s="434"/>
      <c r="GN52" s="434"/>
      <c r="GO52" s="434"/>
      <c r="GP52" s="434"/>
      <c r="GQ52" s="434"/>
      <c r="GR52" s="434"/>
      <c r="GS52" s="434"/>
      <c r="GT52" s="434"/>
      <c r="GU52" s="434"/>
      <c r="GV52" s="434"/>
      <c r="GW52" s="434"/>
    </row>
    <row r="53" spans="2:205" x14ac:dyDescent="0.3">
      <c r="B53" s="433"/>
      <c r="C53" s="434"/>
      <c r="D53" s="438"/>
      <c r="E53" s="434"/>
      <c r="F53" s="434"/>
      <c r="G53" s="434"/>
      <c r="H53" s="434"/>
      <c r="I53" s="434"/>
      <c r="J53" s="434"/>
      <c r="K53" s="434"/>
      <c r="L53" s="434"/>
      <c r="M53" s="434"/>
      <c r="N53" s="434"/>
      <c r="O53" s="434"/>
      <c r="P53" s="434"/>
      <c r="Q53" s="434"/>
      <c r="R53" s="434"/>
      <c r="S53" s="434"/>
      <c r="T53" s="434"/>
      <c r="U53" s="434"/>
      <c r="V53" s="434"/>
      <c r="W53" s="434"/>
      <c r="X53" s="434"/>
      <c r="Y53" s="434"/>
      <c r="Z53" s="434"/>
      <c r="AA53" s="434"/>
      <c r="AB53" s="434"/>
      <c r="AC53" s="434"/>
      <c r="AD53" s="434"/>
      <c r="AE53" s="434"/>
      <c r="AF53" s="434"/>
      <c r="AG53" s="434"/>
      <c r="AH53" s="434"/>
      <c r="AI53" s="434"/>
      <c r="AJ53" s="434"/>
      <c r="AK53" s="434"/>
      <c r="AL53" s="434"/>
      <c r="AM53" s="434"/>
      <c r="AN53" s="434"/>
      <c r="AO53" s="434"/>
      <c r="AP53" s="434"/>
      <c r="AQ53" s="434"/>
      <c r="AR53" s="434"/>
      <c r="AS53" s="434"/>
      <c r="AT53" s="434"/>
      <c r="AU53" s="434"/>
      <c r="AV53" s="434"/>
      <c r="AW53" s="434"/>
      <c r="AX53" s="434"/>
      <c r="AY53" s="434"/>
      <c r="AZ53" s="434"/>
      <c r="BA53" s="434"/>
      <c r="BB53" s="434"/>
      <c r="BC53" s="434"/>
      <c r="BD53" s="434"/>
      <c r="BE53" s="434"/>
      <c r="BF53" s="434"/>
      <c r="BG53" s="434"/>
      <c r="BH53" s="434"/>
      <c r="BI53" s="434"/>
      <c r="BJ53" s="434"/>
      <c r="BK53" s="434"/>
      <c r="BL53" s="434"/>
      <c r="BM53" s="434"/>
      <c r="BN53" s="434"/>
      <c r="BO53" s="434"/>
      <c r="BP53" s="434"/>
      <c r="BQ53" s="434"/>
      <c r="BR53" s="434"/>
      <c r="BS53" s="434"/>
      <c r="BT53" s="434"/>
      <c r="BU53" s="434"/>
      <c r="BV53" s="434"/>
      <c r="BW53" s="434"/>
      <c r="BX53" s="434"/>
      <c r="BY53" s="434"/>
      <c r="BZ53" s="434"/>
      <c r="CA53" s="434"/>
      <c r="CB53" s="434"/>
      <c r="CC53" s="434"/>
      <c r="CD53" s="434"/>
      <c r="CE53" s="434"/>
      <c r="CF53" s="434"/>
      <c r="CG53" s="434"/>
      <c r="CH53" s="434"/>
      <c r="CI53" s="434"/>
      <c r="CJ53" s="434"/>
      <c r="CK53" s="434"/>
      <c r="CL53" s="434"/>
      <c r="CM53" s="434"/>
      <c r="CN53" s="434"/>
      <c r="CO53" s="434"/>
      <c r="CP53" s="434"/>
      <c r="CQ53" s="434"/>
      <c r="CR53" s="434"/>
      <c r="CS53" s="434"/>
      <c r="CT53" s="434"/>
      <c r="CU53" s="434"/>
      <c r="CV53" s="434"/>
      <c r="CW53" s="434"/>
      <c r="CX53" s="434"/>
      <c r="CY53" s="434"/>
      <c r="CZ53" s="434"/>
      <c r="DA53" s="434"/>
      <c r="DB53" s="434"/>
      <c r="DC53" s="434"/>
      <c r="DD53" s="434"/>
      <c r="DE53" s="434"/>
      <c r="DF53" s="434"/>
      <c r="DG53" s="434"/>
      <c r="DH53" s="434"/>
      <c r="DI53" s="434"/>
      <c r="DJ53" s="434"/>
      <c r="DK53" s="434"/>
      <c r="DL53" s="434"/>
      <c r="DM53" s="434"/>
      <c r="DN53" s="434"/>
      <c r="DO53" s="434"/>
      <c r="DP53" s="434"/>
      <c r="DQ53" s="434"/>
      <c r="DR53" s="434"/>
      <c r="DS53" s="434"/>
      <c r="DT53" s="434"/>
      <c r="DU53" s="434"/>
      <c r="DV53" s="434"/>
      <c r="DW53" s="434"/>
      <c r="DX53" s="434"/>
      <c r="DY53" s="434"/>
      <c r="DZ53" s="434"/>
      <c r="EA53" s="434"/>
      <c r="EB53" s="434"/>
      <c r="EC53" s="434"/>
      <c r="ED53" s="434"/>
      <c r="EE53" s="434"/>
      <c r="EF53" s="434"/>
      <c r="EG53" s="434"/>
      <c r="EH53" s="434"/>
      <c r="EI53" s="434"/>
      <c r="EJ53" s="434"/>
      <c r="EK53" s="434"/>
      <c r="EL53" s="434"/>
      <c r="EM53" s="434"/>
      <c r="EN53" s="434"/>
      <c r="EO53" s="434"/>
      <c r="EP53" s="434"/>
      <c r="EQ53" s="434"/>
      <c r="ER53" s="434"/>
      <c r="ES53" s="434"/>
      <c r="ET53" s="434"/>
      <c r="EU53" s="434"/>
      <c r="EV53" s="434"/>
      <c r="EW53" s="434"/>
      <c r="EX53" s="434"/>
      <c r="EY53" s="434"/>
      <c r="EZ53" s="434"/>
      <c r="FA53" s="434"/>
      <c r="FB53" s="434"/>
      <c r="FC53" s="434"/>
      <c r="FD53" s="434"/>
      <c r="FE53" s="434"/>
      <c r="FF53" s="434"/>
      <c r="FG53" s="434"/>
      <c r="FH53" s="434"/>
      <c r="FI53" s="434"/>
      <c r="FJ53" s="434"/>
      <c r="FK53" s="434"/>
      <c r="FL53" s="434"/>
      <c r="FM53" s="434"/>
      <c r="FN53" s="434"/>
      <c r="FO53" s="434"/>
      <c r="FP53" s="434"/>
      <c r="FQ53" s="434"/>
      <c r="FR53" s="434"/>
      <c r="FS53" s="434"/>
      <c r="FT53" s="434"/>
      <c r="FU53" s="434"/>
      <c r="FV53" s="434"/>
      <c r="FW53" s="434"/>
      <c r="FX53" s="434"/>
      <c r="FY53" s="434"/>
      <c r="FZ53" s="434"/>
      <c r="GA53" s="434"/>
      <c r="GB53" s="434"/>
      <c r="GC53" s="434"/>
      <c r="GD53" s="434"/>
      <c r="GE53" s="434"/>
      <c r="GF53" s="434"/>
      <c r="GG53" s="434"/>
      <c r="GH53" s="434"/>
      <c r="GI53" s="434"/>
      <c r="GJ53" s="434"/>
      <c r="GK53" s="434"/>
      <c r="GL53" s="434"/>
      <c r="GM53" s="434"/>
      <c r="GN53" s="434"/>
      <c r="GO53" s="434"/>
      <c r="GP53" s="434"/>
      <c r="GQ53" s="434"/>
      <c r="GR53" s="434"/>
      <c r="GS53" s="434"/>
      <c r="GT53" s="434"/>
      <c r="GU53" s="434"/>
      <c r="GV53" s="434"/>
      <c r="GW53" s="434"/>
    </row>
    <row r="54" spans="2:205" x14ac:dyDescent="0.3">
      <c r="B54" s="433"/>
      <c r="C54" s="434"/>
      <c r="D54" s="438"/>
      <c r="E54" s="434"/>
      <c r="F54" s="434"/>
      <c r="G54" s="434"/>
      <c r="H54" s="434"/>
      <c r="I54" s="434"/>
      <c r="J54" s="434"/>
      <c r="K54" s="434"/>
      <c r="L54" s="434"/>
      <c r="M54" s="434"/>
      <c r="N54" s="434"/>
      <c r="O54" s="434"/>
      <c r="P54" s="434"/>
      <c r="Q54" s="434"/>
      <c r="R54" s="434"/>
      <c r="S54" s="434"/>
      <c r="T54" s="434"/>
      <c r="U54" s="434"/>
      <c r="V54" s="434"/>
      <c r="W54" s="434"/>
      <c r="X54" s="434"/>
      <c r="Y54" s="434"/>
      <c r="Z54" s="434"/>
      <c r="AA54" s="434"/>
      <c r="AB54" s="434"/>
      <c r="AC54" s="434"/>
      <c r="AD54" s="434"/>
      <c r="AE54" s="434"/>
      <c r="AF54" s="434"/>
      <c r="AG54" s="434"/>
      <c r="AH54" s="434"/>
      <c r="AI54" s="434"/>
      <c r="AJ54" s="434"/>
      <c r="AK54" s="434"/>
      <c r="AL54" s="434"/>
      <c r="AM54" s="434"/>
      <c r="AN54" s="434"/>
      <c r="AO54" s="434"/>
      <c r="AP54" s="434"/>
      <c r="AQ54" s="434"/>
      <c r="AR54" s="434"/>
      <c r="AS54" s="434"/>
      <c r="AT54" s="434"/>
      <c r="AU54" s="434"/>
      <c r="AV54" s="434"/>
      <c r="AW54" s="434"/>
      <c r="AX54" s="434"/>
      <c r="AY54" s="434"/>
      <c r="AZ54" s="434"/>
      <c r="BA54" s="434"/>
      <c r="BB54" s="434"/>
      <c r="BC54" s="434"/>
      <c r="BD54" s="434"/>
      <c r="BE54" s="434"/>
      <c r="BF54" s="434"/>
      <c r="BG54" s="434"/>
      <c r="BH54" s="434"/>
      <c r="BI54" s="434"/>
      <c r="BJ54" s="434"/>
      <c r="BK54" s="434"/>
      <c r="BL54" s="434"/>
      <c r="BM54" s="434"/>
      <c r="BN54" s="434"/>
      <c r="BO54" s="434"/>
      <c r="BP54" s="434"/>
      <c r="BQ54" s="434"/>
      <c r="BR54" s="434"/>
      <c r="BS54" s="434"/>
      <c r="BT54" s="434"/>
      <c r="BU54" s="434"/>
      <c r="BV54" s="434"/>
      <c r="BW54" s="434"/>
      <c r="BX54" s="434"/>
      <c r="BY54" s="434"/>
      <c r="BZ54" s="434"/>
      <c r="CA54" s="434"/>
      <c r="CB54" s="434"/>
      <c r="CC54" s="434"/>
      <c r="CD54" s="434"/>
      <c r="CE54" s="434"/>
      <c r="CF54" s="434"/>
      <c r="CG54" s="434"/>
      <c r="CH54" s="434"/>
      <c r="CI54" s="434"/>
      <c r="CJ54" s="434"/>
      <c r="CK54" s="434"/>
      <c r="CL54" s="434"/>
      <c r="CM54" s="434"/>
      <c r="CN54" s="434"/>
      <c r="CO54" s="434"/>
      <c r="CP54" s="434"/>
      <c r="CQ54" s="434"/>
      <c r="CR54" s="434"/>
      <c r="CS54" s="434"/>
      <c r="CT54" s="434"/>
      <c r="CU54" s="434"/>
      <c r="CV54" s="434"/>
      <c r="CW54" s="434"/>
      <c r="CX54" s="434"/>
      <c r="CY54" s="434"/>
      <c r="CZ54" s="434"/>
      <c r="DA54" s="434"/>
      <c r="DB54" s="434"/>
      <c r="DC54" s="434"/>
      <c r="DD54" s="434"/>
      <c r="DE54" s="434"/>
      <c r="DF54" s="434"/>
      <c r="DG54" s="434"/>
      <c r="DH54" s="434"/>
      <c r="DI54" s="434"/>
      <c r="DJ54" s="434"/>
      <c r="DK54" s="434"/>
      <c r="DL54" s="434"/>
      <c r="DM54" s="434"/>
      <c r="DN54" s="434"/>
      <c r="DO54" s="434"/>
      <c r="DP54" s="434"/>
      <c r="DQ54" s="434"/>
      <c r="DR54" s="434"/>
      <c r="DS54" s="434"/>
      <c r="DT54" s="434"/>
      <c r="DU54" s="434"/>
      <c r="DV54" s="434"/>
      <c r="DW54" s="434"/>
      <c r="DX54" s="434"/>
      <c r="DY54" s="434"/>
      <c r="DZ54" s="434"/>
      <c r="EA54" s="434"/>
      <c r="EB54" s="434"/>
      <c r="EC54" s="434"/>
      <c r="ED54" s="434"/>
      <c r="EE54" s="434"/>
      <c r="EF54" s="434"/>
      <c r="EG54" s="434"/>
      <c r="EH54" s="434"/>
      <c r="EI54" s="434"/>
      <c r="EJ54" s="434"/>
      <c r="EK54" s="434"/>
      <c r="EL54" s="434"/>
      <c r="EM54" s="434"/>
      <c r="EN54" s="434"/>
      <c r="EO54" s="434"/>
      <c r="EP54" s="434"/>
      <c r="EQ54" s="434"/>
      <c r="ER54" s="434"/>
      <c r="ES54" s="434"/>
      <c r="ET54" s="434"/>
      <c r="EU54" s="434"/>
      <c r="EV54" s="434"/>
      <c r="EW54" s="434"/>
      <c r="EX54" s="434"/>
      <c r="EY54" s="434"/>
      <c r="EZ54" s="434"/>
      <c r="FA54" s="434"/>
      <c r="FB54" s="434"/>
      <c r="FC54" s="434"/>
      <c r="FD54" s="434"/>
      <c r="FE54" s="434"/>
      <c r="FF54" s="434"/>
      <c r="FG54" s="434"/>
      <c r="FH54" s="434"/>
      <c r="FI54" s="434"/>
      <c r="FJ54" s="434"/>
      <c r="FK54" s="434"/>
      <c r="FL54" s="434"/>
      <c r="FM54" s="434"/>
      <c r="FN54" s="434"/>
      <c r="FO54" s="434"/>
      <c r="FP54" s="434"/>
      <c r="FQ54" s="434"/>
      <c r="FR54" s="434"/>
      <c r="FS54" s="434"/>
      <c r="FT54" s="434"/>
      <c r="FU54" s="434"/>
      <c r="FV54" s="434"/>
      <c r="FW54" s="434"/>
      <c r="FX54" s="434"/>
      <c r="FY54" s="434"/>
      <c r="FZ54" s="434"/>
      <c r="GA54" s="434"/>
      <c r="GB54" s="434"/>
      <c r="GC54" s="434"/>
      <c r="GD54" s="434"/>
      <c r="GE54" s="434"/>
      <c r="GF54" s="434"/>
      <c r="GG54" s="434"/>
      <c r="GH54" s="434"/>
      <c r="GI54" s="434"/>
      <c r="GJ54" s="434"/>
      <c r="GK54" s="434"/>
      <c r="GL54" s="434"/>
      <c r="GM54" s="434"/>
      <c r="GN54" s="434"/>
      <c r="GO54" s="434"/>
      <c r="GP54" s="434"/>
      <c r="GQ54" s="434"/>
      <c r="GR54" s="434"/>
      <c r="GS54" s="434"/>
      <c r="GT54" s="434"/>
      <c r="GU54" s="434"/>
      <c r="GV54" s="434"/>
      <c r="GW54" s="434"/>
    </row>
    <row r="55" spans="2:205" x14ac:dyDescent="0.3">
      <c r="B55" s="433"/>
      <c r="C55" s="434"/>
      <c r="D55" s="438"/>
      <c r="E55" s="434"/>
      <c r="F55" s="434"/>
      <c r="G55" s="434"/>
      <c r="H55" s="434"/>
      <c r="I55" s="434"/>
      <c r="J55" s="434"/>
      <c r="K55" s="434"/>
      <c r="L55" s="434"/>
      <c r="M55" s="434"/>
      <c r="N55" s="434"/>
      <c r="O55" s="434"/>
      <c r="P55" s="434"/>
      <c r="Q55" s="434"/>
      <c r="R55" s="434"/>
      <c r="S55" s="434"/>
      <c r="T55" s="434"/>
      <c r="U55" s="434"/>
      <c r="V55" s="434"/>
      <c r="W55" s="434"/>
      <c r="X55" s="434"/>
      <c r="Y55" s="434"/>
      <c r="Z55" s="434"/>
      <c r="AA55" s="434"/>
      <c r="AB55" s="434"/>
      <c r="AC55" s="434"/>
      <c r="AD55" s="434"/>
      <c r="AE55" s="434"/>
      <c r="AF55" s="434"/>
      <c r="AG55" s="434"/>
      <c r="AH55" s="434"/>
      <c r="AI55" s="434"/>
      <c r="AJ55" s="434"/>
      <c r="AK55" s="434"/>
      <c r="AL55" s="434"/>
      <c r="AM55" s="434"/>
      <c r="AN55" s="434"/>
      <c r="AO55" s="434"/>
      <c r="AP55" s="434"/>
      <c r="AQ55" s="434"/>
      <c r="AR55" s="434"/>
      <c r="AS55" s="434"/>
      <c r="AT55" s="434"/>
      <c r="AU55" s="434"/>
      <c r="AV55" s="434"/>
      <c r="AW55" s="434"/>
      <c r="AX55" s="434"/>
      <c r="AY55" s="434"/>
      <c r="AZ55" s="434"/>
      <c r="BA55" s="434"/>
      <c r="BB55" s="434"/>
      <c r="BC55" s="434"/>
      <c r="BD55" s="434"/>
      <c r="BE55" s="434"/>
      <c r="BF55" s="434"/>
      <c r="BG55" s="434"/>
      <c r="BH55" s="434"/>
      <c r="BI55" s="434"/>
      <c r="BJ55" s="434"/>
      <c r="BK55" s="434"/>
      <c r="BL55" s="434"/>
      <c r="BM55" s="434"/>
      <c r="BN55" s="434"/>
      <c r="BO55" s="434"/>
      <c r="BP55" s="434"/>
      <c r="BQ55" s="434"/>
      <c r="BR55" s="434"/>
      <c r="BS55" s="434"/>
      <c r="BT55" s="434"/>
      <c r="BU55" s="434"/>
      <c r="BV55" s="434"/>
      <c r="BW55" s="434"/>
      <c r="BX55" s="434"/>
      <c r="BY55" s="434"/>
      <c r="BZ55" s="434"/>
      <c r="CA55" s="434"/>
      <c r="CB55" s="434"/>
      <c r="CC55" s="434"/>
      <c r="CD55" s="434"/>
      <c r="CE55" s="434"/>
      <c r="CF55" s="434"/>
      <c r="CG55" s="434"/>
      <c r="CH55" s="434"/>
      <c r="CI55" s="434"/>
      <c r="CJ55" s="434"/>
      <c r="CK55" s="434"/>
      <c r="CL55" s="434"/>
      <c r="CM55" s="434"/>
      <c r="CN55" s="434"/>
      <c r="CO55" s="434"/>
      <c r="CP55" s="434"/>
      <c r="CQ55" s="434"/>
      <c r="CR55" s="434"/>
      <c r="CS55" s="434"/>
      <c r="CT55" s="434"/>
      <c r="CU55" s="434"/>
      <c r="CV55" s="434"/>
      <c r="CW55" s="434"/>
      <c r="CX55" s="434"/>
      <c r="CY55" s="434"/>
      <c r="CZ55" s="434"/>
      <c r="DA55" s="434"/>
      <c r="DB55" s="434"/>
      <c r="DC55" s="434"/>
      <c r="DD55" s="434"/>
      <c r="DE55" s="434"/>
      <c r="DF55" s="434"/>
      <c r="DG55" s="434"/>
      <c r="DH55" s="434"/>
      <c r="DI55" s="434"/>
      <c r="DJ55" s="434"/>
      <c r="DK55" s="434"/>
      <c r="DL55" s="434"/>
      <c r="DM55" s="434"/>
      <c r="DN55" s="434"/>
      <c r="DO55" s="434"/>
      <c r="DP55" s="434"/>
      <c r="DQ55" s="434"/>
      <c r="DR55" s="434"/>
      <c r="DS55" s="434"/>
      <c r="DT55" s="434"/>
      <c r="DU55" s="434"/>
      <c r="DV55" s="434"/>
      <c r="DW55" s="434"/>
      <c r="DX55" s="434"/>
      <c r="DY55" s="434"/>
      <c r="DZ55" s="434"/>
      <c r="EA55" s="434"/>
      <c r="EB55" s="434"/>
      <c r="EC55" s="434"/>
      <c r="ED55" s="434"/>
      <c r="EE55" s="434"/>
      <c r="EF55" s="434"/>
      <c r="EG55" s="434"/>
      <c r="EH55" s="434"/>
      <c r="EI55" s="434"/>
      <c r="EJ55" s="434"/>
      <c r="EK55" s="434"/>
      <c r="EL55" s="434"/>
      <c r="EM55" s="434"/>
      <c r="EN55" s="434"/>
      <c r="EO55" s="434"/>
      <c r="EP55" s="434"/>
      <c r="EQ55" s="434"/>
      <c r="ER55" s="434"/>
      <c r="ES55" s="434"/>
      <c r="ET55" s="434"/>
      <c r="EU55" s="434"/>
      <c r="EV55" s="434"/>
      <c r="EW55" s="434"/>
      <c r="EX55" s="434"/>
      <c r="EY55" s="434"/>
      <c r="EZ55" s="434"/>
      <c r="FA55" s="434"/>
      <c r="FB55" s="434"/>
      <c r="FC55" s="434"/>
      <c r="FD55" s="434"/>
      <c r="FE55" s="434"/>
      <c r="FF55" s="434"/>
      <c r="FG55" s="434"/>
      <c r="FH55" s="434"/>
      <c r="FI55" s="434"/>
      <c r="FJ55" s="434"/>
      <c r="FK55" s="434"/>
      <c r="FL55" s="434"/>
      <c r="FM55" s="434"/>
      <c r="FN55" s="434"/>
      <c r="FO55" s="434"/>
      <c r="FP55" s="434"/>
      <c r="FQ55" s="434"/>
      <c r="FR55" s="434"/>
      <c r="FS55" s="434"/>
      <c r="FT55" s="434"/>
      <c r="FU55" s="434"/>
      <c r="FV55" s="434"/>
      <c r="FW55" s="434"/>
      <c r="FX55" s="434"/>
      <c r="FY55" s="434"/>
      <c r="FZ55" s="434"/>
      <c r="GA55" s="434"/>
      <c r="GB55" s="434"/>
      <c r="GC55" s="434"/>
      <c r="GD55" s="434"/>
      <c r="GE55" s="434"/>
      <c r="GF55" s="434"/>
      <c r="GG55" s="434"/>
      <c r="GH55" s="434"/>
      <c r="GI55" s="434"/>
      <c r="GJ55" s="434"/>
      <c r="GK55" s="434"/>
      <c r="GL55" s="434"/>
      <c r="GM55" s="434"/>
      <c r="GN55" s="434"/>
      <c r="GO55" s="434"/>
      <c r="GP55" s="434"/>
      <c r="GQ55" s="434"/>
      <c r="GR55" s="434"/>
      <c r="GS55" s="434"/>
      <c r="GT55" s="434"/>
      <c r="GU55" s="434"/>
      <c r="GV55" s="434"/>
      <c r="GW55" s="434"/>
    </row>
    <row r="56" spans="2:205" x14ac:dyDescent="0.3">
      <c r="B56" s="433"/>
      <c r="C56" s="434"/>
      <c r="D56" s="438"/>
      <c r="E56" s="434"/>
      <c r="F56" s="434"/>
      <c r="G56" s="434"/>
      <c r="H56" s="434"/>
      <c r="I56" s="434"/>
      <c r="J56" s="434"/>
      <c r="K56" s="434"/>
      <c r="L56" s="434"/>
      <c r="M56" s="434"/>
      <c r="N56" s="434"/>
      <c r="O56" s="434"/>
      <c r="P56" s="434"/>
      <c r="Q56" s="434"/>
      <c r="R56" s="434"/>
      <c r="S56" s="434"/>
      <c r="T56" s="434"/>
      <c r="U56" s="434"/>
      <c r="V56" s="434"/>
      <c r="W56" s="434"/>
      <c r="X56" s="434"/>
      <c r="Y56" s="434"/>
      <c r="Z56" s="434"/>
      <c r="AA56" s="434"/>
      <c r="AB56" s="434"/>
      <c r="AC56" s="434"/>
      <c r="AD56" s="434"/>
      <c r="AE56" s="434"/>
      <c r="AF56" s="434"/>
      <c r="AG56" s="434"/>
      <c r="AH56" s="434"/>
      <c r="AI56" s="434"/>
      <c r="AJ56" s="434"/>
      <c r="AK56" s="434"/>
      <c r="AL56" s="434"/>
      <c r="AM56" s="434"/>
      <c r="AN56" s="434"/>
      <c r="AO56" s="434"/>
      <c r="AP56" s="434"/>
      <c r="AQ56" s="434"/>
      <c r="AR56" s="434"/>
      <c r="AS56" s="434"/>
      <c r="AT56" s="434"/>
      <c r="AU56" s="434"/>
      <c r="AV56" s="434"/>
      <c r="AW56" s="434"/>
      <c r="AX56" s="434"/>
      <c r="AY56" s="434"/>
      <c r="AZ56" s="434"/>
      <c r="BA56" s="434"/>
      <c r="BB56" s="434"/>
      <c r="BC56" s="434"/>
      <c r="BD56" s="434"/>
      <c r="BE56" s="434"/>
      <c r="BF56" s="434"/>
      <c r="BG56" s="434"/>
      <c r="BH56" s="434"/>
      <c r="BI56" s="434"/>
      <c r="BJ56" s="434"/>
      <c r="BK56" s="434"/>
      <c r="BL56" s="434"/>
      <c r="BM56" s="434"/>
      <c r="BN56" s="434"/>
      <c r="BO56" s="434"/>
      <c r="BP56" s="434"/>
      <c r="BQ56" s="434"/>
      <c r="BR56" s="434"/>
      <c r="BS56" s="434"/>
      <c r="BT56" s="434"/>
      <c r="BU56" s="434"/>
      <c r="BV56" s="434"/>
      <c r="BW56" s="434"/>
      <c r="BX56" s="434"/>
      <c r="BY56" s="434"/>
      <c r="BZ56" s="434"/>
      <c r="CA56" s="434"/>
      <c r="CB56" s="434"/>
      <c r="CC56" s="434"/>
      <c r="CD56" s="434"/>
      <c r="CE56" s="434"/>
      <c r="CF56" s="434"/>
      <c r="CG56" s="434"/>
      <c r="CH56" s="434"/>
      <c r="CI56" s="434"/>
      <c r="CJ56" s="434"/>
      <c r="CK56" s="434"/>
      <c r="CL56" s="434"/>
      <c r="CM56" s="434"/>
      <c r="CN56" s="434"/>
      <c r="CO56" s="434"/>
      <c r="CP56" s="434"/>
      <c r="CQ56" s="434"/>
      <c r="CR56" s="434"/>
      <c r="CS56" s="434"/>
      <c r="CT56" s="434"/>
      <c r="CU56" s="434"/>
      <c r="CV56" s="434"/>
      <c r="CW56" s="434"/>
      <c r="CX56" s="434"/>
      <c r="CY56" s="434"/>
      <c r="CZ56" s="434"/>
      <c r="DA56" s="434"/>
      <c r="DB56" s="434"/>
      <c r="DC56" s="434"/>
      <c r="DD56" s="434"/>
      <c r="DE56" s="434"/>
      <c r="DF56" s="434"/>
      <c r="DG56" s="434"/>
      <c r="DH56" s="434"/>
      <c r="DI56" s="434"/>
      <c r="DJ56" s="434"/>
      <c r="DK56" s="434"/>
      <c r="DL56" s="434"/>
      <c r="DM56" s="434"/>
      <c r="DN56" s="434"/>
      <c r="DO56" s="434"/>
      <c r="DP56" s="434"/>
      <c r="DQ56" s="434"/>
      <c r="DR56" s="434"/>
      <c r="DS56" s="434"/>
      <c r="DT56" s="434"/>
      <c r="DU56" s="434"/>
      <c r="DV56" s="434"/>
      <c r="DW56" s="434"/>
      <c r="DX56" s="434"/>
      <c r="DY56" s="434"/>
      <c r="DZ56" s="434"/>
      <c r="EA56" s="434"/>
      <c r="EB56" s="434"/>
      <c r="EC56" s="434"/>
      <c r="ED56" s="434"/>
      <c r="EE56" s="434"/>
      <c r="EF56" s="434"/>
      <c r="EG56" s="434"/>
      <c r="EH56" s="434"/>
      <c r="EI56" s="434"/>
      <c r="EJ56" s="434"/>
      <c r="EK56" s="434"/>
      <c r="EL56" s="434"/>
      <c r="EM56" s="434"/>
      <c r="EN56" s="434"/>
      <c r="EO56" s="434"/>
      <c r="EP56" s="434"/>
      <c r="EQ56" s="434"/>
      <c r="ER56" s="434"/>
      <c r="ES56" s="434"/>
      <c r="ET56" s="434"/>
      <c r="EU56" s="434"/>
      <c r="EV56" s="434"/>
      <c r="EW56" s="434"/>
      <c r="EX56" s="434"/>
      <c r="EY56" s="434"/>
      <c r="EZ56" s="434"/>
      <c r="FA56" s="434"/>
      <c r="FB56" s="434"/>
      <c r="FC56" s="434"/>
      <c r="FD56" s="434"/>
      <c r="FE56" s="434"/>
      <c r="FF56" s="434"/>
      <c r="FG56" s="434"/>
      <c r="FH56" s="434"/>
      <c r="FI56" s="434"/>
      <c r="FJ56" s="434"/>
      <c r="FK56" s="434"/>
      <c r="FL56" s="434"/>
      <c r="FM56" s="434"/>
      <c r="FN56" s="434"/>
      <c r="FO56" s="434"/>
      <c r="FP56" s="434"/>
      <c r="FQ56" s="434"/>
      <c r="FR56" s="434"/>
      <c r="FS56" s="434"/>
      <c r="FT56" s="434"/>
      <c r="FU56" s="434"/>
      <c r="FV56" s="434"/>
      <c r="FW56" s="434"/>
      <c r="FX56" s="434"/>
      <c r="FY56" s="434"/>
      <c r="FZ56" s="434"/>
      <c r="GA56" s="434"/>
      <c r="GB56" s="434"/>
      <c r="GC56" s="434"/>
      <c r="GD56" s="434"/>
      <c r="GE56" s="434"/>
      <c r="GF56" s="434"/>
      <c r="GG56" s="434"/>
      <c r="GH56" s="434"/>
      <c r="GI56" s="434"/>
      <c r="GJ56" s="434"/>
      <c r="GK56" s="434"/>
      <c r="GL56" s="434"/>
      <c r="GM56" s="434"/>
      <c r="GN56" s="434"/>
      <c r="GO56" s="434"/>
      <c r="GP56" s="434"/>
      <c r="GQ56" s="434"/>
      <c r="GR56" s="434"/>
      <c r="GS56" s="434"/>
      <c r="GT56" s="434"/>
      <c r="GU56" s="434"/>
      <c r="GV56" s="434"/>
      <c r="GW56" s="434"/>
    </row>
    <row r="57" spans="2:205" x14ac:dyDescent="0.3">
      <c r="B57" s="433"/>
      <c r="C57" s="434"/>
      <c r="D57" s="438"/>
      <c r="E57" s="434"/>
      <c r="F57" s="434"/>
      <c r="G57" s="434"/>
      <c r="H57" s="434"/>
      <c r="I57" s="434"/>
      <c r="J57" s="434"/>
      <c r="K57" s="434"/>
      <c r="L57" s="434"/>
      <c r="M57" s="434"/>
      <c r="N57" s="434"/>
      <c r="O57" s="434"/>
      <c r="P57" s="434"/>
      <c r="Q57" s="434"/>
      <c r="R57" s="434"/>
      <c r="S57" s="434"/>
      <c r="T57" s="434"/>
      <c r="U57" s="434"/>
      <c r="V57" s="434"/>
      <c r="W57" s="434"/>
      <c r="X57" s="434"/>
      <c r="Y57" s="434"/>
      <c r="Z57" s="434"/>
      <c r="AA57" s="434"/>
      <c r="AB57" s="434"/>
      <c r="AC57" s="434"/>
      <c r="AD57" s="434"/>
      <c r="AE57" s="434"/>
      <c r="AF57" s="434"/>
      <c r="AG57" s="434"/>
      <c r="AH57" s="434"/>
      <c r="AI57" s="434"/>
      <c r="AJ57" s="434"/>
      <c r="AK57" s="434"/>
      <c r="AL57" s="434"/>
      <c r="AM57" s="434"/>
      <c r="AN57" s="434"/>
      <c r="AO57" s="434"/>
      <c r="AP57" s="434"/>
      <c r="AQ57" s="434"/>
      <c r="AR57" s="434"/>
      <c r="AS57" s="434"/>
      <c r="AT57" s="434"/>
      <c r="AU57" s="434"/>
      <c r="AV57" s="434"/>
      <c r="AW57" s="434"/>
      <c r="AX57" s="434"/>
      <c r="AY57" s="434"/>
      <c r="AZ57" s="434"/>
      <c r="BA57" s="434"/>
      <c r="BB57" s="434"/>
      <c r="BC57" s="434"/>
      <c r="BD57" s="434"/>
      <c r="BE57" s="434"/>
      <c r="BF57" s="434"/>
      <c r="BG57" s="434"/>
      <c r="BH57" s="434"/>
      <c r="BI57" s="434"/>
      <c r="BJ57" s="434"/>
      <c r="BK57" s="434"/>
      <c r="BL57" s="434"/>
      <c r="BM57" s="434"/>
      <c r="BN57" s="434"/>
      <c r="BO57" s="434"/>
      <c r="BP57" s="434"/>
      <c r="BQ57" s="434"/>
      <c r="BR57" s="434"/>
      <c r="BS57" s="434"/>
      <c r="BT57" s="434"/>
      <c r="BU57" s="434"/>
      <c r="BV57" s="434"/>
      <c r="BW57" s="434"/>
      <c r="BX57" s="434"/>
      <c r="BY57" s="434"/>
      <c r="BZ57" s="434"/>
      <c r="CA57" s="434"/>
      <c r="CB57" s="434"/>
      <c r="CC57" s="434"/>
      <c r="CD57" s="434"/>
      <c r="CE57" s="434"/>
      <c r="CF57" s="434"/>
      <c r="CG57" s="434"/>
      <c r="CH57" s="434"/>
      <c r="CI57" s="434"/>
      <c r="CJ57" s="434"/>
      <c r="CK57" s="434"/>
      <c r="CL57" s="434"/>
      <c r="CM57" s="434"/>
      <c r="CN57" s="434"/>
      <c r="CO57" s="434"/>
      <c r="CP57" s="434"/>
      <c r="CQ57" s="434"/>
      <c r="CR57" s="434"/>
      <c r="CS57" s="434"/>
      <c r="CT57" s="434"/>
      <c r="CU57" s="434"/>
      <c r="CV57" s="434"/>
      <c r="CW57" s="434"/>
      <c r="CX57" s="434"/>
      <c r="CY57" s="434"/>
      <c r="CZ57" s="434"/>
      <c r="DA57" s="434"/>
      <c r="DB57" s="434"/>
      <c r="DC57" s="434"/>
      <c r="DD57" s="434"/>
      <c r="DE57" s="434"/>
      <c r="DF57" s="434"/>
      <c r="DG57" s="434"/>
      <c r="DH57" s="434"/>
      <c r="DI57" s="434"/>
      <c r="DJ57" s="434"/>
      <c r="DK57" s="434"/>
      <c r="DL57" s="434"/>
      <c r="DM57" s="434"/>
      <c r="DN57" s="434"/>
      <c r="DO57" s="434"/>
      <c r="DP57" s="434"/>
      <c r="DQ57" s="434"/>
      <c r="DR57" s="434"/>
      <c r="DS57" s="434"/>
      <c r="DT57" s="434"/>
      <c r="DU57" s="434"/>
      <c r="DV57" s="434"/>
      <c r="DW57" s="434"/>
      <c r="DX57" s="434"/>
      <c r="DY57" s="434"/>
      <c r="DZ57" s="434"/>
      <c r="EA57" s="434"/>
      <c r="EB57" s="434"/>
      <c r="EC57" s="434"/>
      <c r="ED57" s="434"/>
      <c r="EE57" s="434"/>
      <c r="EF57" s="434"/>
      <c r="EG57" s="434"/>
      <c r="EH57" s="434"/>
      <c r="EI57" s="434"/>
      <c r="EJ57" s="434"/>
      <c r="EK57" s="434"/>
      <c r="EL57" s="434"/>
      <c r="EM57" s="434"/>
      <c r="EN57" s="434"/>
      <c r="EO57" s="434"/>
      <c r="EP57" s="434"/>
      <c r="EQ57" s="434"/>
      <c r="ER57" s="434"/>
      <c r="ES57" s="434"/>
      <c r="ET57" s="434"/>
      <c r="EU57" s="434"/>
      <c r="EV57" s="434"/>
      <c r="EW57" s="434"/>
      <c r="EX57" s="434"/>
      <c r="EY57" s="434"/>
      <c r="EZ57" s="434"/>
      <c r="FA57" s="434"/>
      <c r="FB57" s="434"/>
      <c r="FC57" s="434"/>
      <c r="FD57" s="434"/>
      <c r="FE57" s="434"/>
      <c r="FF57" s="434"/>
      <c r="FG57" s="434"/>
      <c r="FH57" s="434"/>
      <c r="FI57" s="434"/>
      <c r="FJ57" s="434"/>
      <c r="FK57" s="434"/>
      <c r="FL57" s="434"/>
      <c r="FM57" s="434"/>
      <c r="FN57" s="434"/>
      <c r="FO57" s="434"/>
      <c r="FP57" s="434"/>
      <c r="FQ57" s="434"/>
      <c r="FR57" s="434"/>
      <c r="FS57" s="434"/>
      <c r="FT57" s="434"/>
      <c r="FU57" s="434"/>
      <c r="FV57" s="434"/>
      <c r="FW57" s="434"/>
      <c r="FX57" s="434"/>
      <c r="FY57" s="434"/>
      <c r="FZ57" s="434"/>
      <c r="GA57" s="434"/>
      <c r="GB57" s="434"/>
      <c r="GC57" s="434"/>
      <c r="GD57" s="434"/>
      <c r="GE57" s="434"/>
      <c r="GF57" s="434"/>
      <c r="GG57" s="434"/>
      <c r="GH57" s="434"/>
      <c r="GI57" s="434"/>
      <c r="GJ57" s="434"/>
      <c r="GK57" s="434"/>
      <c r="GL57" s="434"/>
      <c r="GM57" s="434"/>
      <c r="GN57" s="434"/>
      <c r="GO57" s="434"/>
      <c r="GP57" s="434"/>
      <c r="GQ57" s="434"/>
      <c r="GR57" s="434"/>
      <c r="GS57" s="434"/>
      <c r="GT57" s="434"/>
      <c r="GU57" s="434"/>
      <c r="GV57" s="434"/>
      <c r="GW57" s="434"/>
    </row>
    <row r="58" spans="2:205" x14ac:dyDescent="0.3">
      <c r="B58" s="433"/>
      <c r="C58" s="434"/>
      <c r="D58" s="438"/>
      <c r="E58" s="434"/>
      <c r="F58" s="434"/>
      <c r="G58" s="434"/>
      <c r="H58" s="434"/>
      <c r="I58" s="434"/>
      <c r="J58" s="434"/>
      <c r="K58" s="434"/>
      <c r="L58" s="434"/>
      <c r="M58" s="434"/>
      <c r="N58" s="434"/>
      <c r="O58" s="434"/>
      <c r="P58" s="434"/>
      <c r="Q58" s="434"/>
      <c r="R58" s="434"/>
      <c r="S58" s="434"/>
      <c r="T58" s="434"/>
      <c r="U58" s="434"/>
      <c r="V58" s="434"/>
      <c r="W58" s="434"/>
      <c r="X58" s="434"/>
      <c r="Y58" s="434"/>
      <c r="Z58" s="434"/>
      <c r="AA58" s="434"/>
      <c r="AB58" s="434"/>
      <c r="AC58" s="434"/>
      <c r="AD58" s="434"/>
      <c r="AE58" s="434"/>
      <c r="AF58" s="434"/>
      <c r="AG58" s="434"/>
      <c r="AH58" s="434"/>
      <c r="AI58" s="434"/>
      <c r="AJ58" s="434"/>
      <c r="AK58" s="434"/>
      <c r="AL58" s="434"/>
      <c r="AM58" s="434"/>
      <c r="AN58" s="434"/>
      <c r="AO58" s="434"/>
      <c r="AP58" s="434"/>
      <c r="AQ58" s="434"/>
      <c r="AR58" s="434"/>
      <c r="AS58" s="434"/>
      <c r="AT58" s="434"/>
      <c r="AU58" s="434"/>
      <c r="AV58" s="434"/>
      <c r="AW58" s="434"/>
      <c r="AX58" s="434"/>
      <c r="AY58" s="434"/>
      <c r="AZ58" s="434"/>
      <c r="BA58" s="434"/>
      <c r="BB58" s="434"/>
      <c r="BC58" s="434"/>
      <c r="BD58" s="434"/>
      <c r="BE58" s="434"/>
      <c r="BF58" s="434"/>
      <c r="BG58" s="434"/>
      <c r="BH58" s="434"/>
      <c r="BI58" s="434"/>
      <c r="BJ58" s="434"/>
      <c r="BK58" s="434"/>
      <c r="BL58" s="434"/>
      <c r="BM58" s="434"/>
      <c r="BN58" s="434"/>
      <c r="BO58" s="434"/>
      <c r="BP58" s="434"/>
      <c r="BQ58" s="434"/>
      <c r="BR58" s="434"/>
      <c r="BS58" s="434"/>
      <c r="BT58" s="434"/>
      <c r="BU58" s="434"/>
      <c r="BV58" s="434"/>
      <c r="BW58" s="434"/>
      <c r="BX58" s="434"/>
      <c r="BY58" s="434"/>
      <c r="BZ58" s="434"/>
      <c r="CA58" s="434"/>
      <c r="CB58" s="434"/>
      <c r="CC58" s="434"/>
      <c r="CD58" s="434"/>
      <c r="CE58" s="434"/>
      <c r="CF58" s="434"/>
      <c r="CG58" s="434"/>
      <c r="CH58" s="434"/>
      <c r="CI58" s="434"/>
      <c r="CJ58" s="434"/>
      <c r="CK58" s="434"/>
      <c r="CL58" s="434"/>
      <c r="CM58" s="434"/>
      <c r="CN58" s="434"/>
      <c r="CO58" s="434"/>
      <c r="CP58" s="434"/>
      <c r="CQ58" s="434"/>
      <c r="CR58" s="434"/>
      <c r="CS58" s="434"/>
      <c r="CT58" s="434"/>
      <c r="CU58" s="434"/>
      <c r="CV58" s="434"/>
      <c r="CW58" s="434"/>
      <c r="CX58" s="434"/>
      <c r="CY58" s="434"/>
      <c r="CZ58" s="434"/>
      <c r="DA58" s="434"/>
      <c r="DB58" s="434"/>
      <c r="DC58" s="434"/>
      <c r="DD58" s="434"/>
      <c r="DE58" s="434"/>
      <c r="DF58" s="434"/>
      <c r="DG58" s="434"/>
      <c r="DH58" s="434"/>
      <c r="DI58" s="434"/>
      <c r="DJ58" s="434"/>
      <c r="DK58" s="434"/>
      <c r="DL58" s="434"/>
      <c r="DM58" s="434"/>
      <c r="DN58" s="434"/>
      <c r="DO58" s="434"/>
      <c r="DP58" s="434"/>
      <c r="DQ58" s="434"/>
      <c r="DR58" s="434"/>
      <c r="DS58" s="434"/>
      <c r="DT58" s="434"/>
      <c r="DU58" s="434"/>
      <c r="DV58" s="434"/>
      <c r="DW58" s="434"/>
      <c r="DX58" s="434"/>
      <c r="DY58" s="434"/>
      <c r="DZ58" s="434"/>
      <c r="EA58" s="434"/>
      <c r="EB58" s="434"/>
      <c r="EC58" s="434"/>
      <c r="ED58" s="434"/>
      <c r="EE58" s="434"/>
      <c r="EF58" s="434"/>
      <c r="EG58" s="434"/>
      <c r="EH58" s="434"/>
      <c r="EI58" s="434"/>
      <c r="EJ58" s="434"/>
      <c r="EK58" s="434"/>
      <c r="EL58" s="434"/>
      <c r="EM58" s="434"/>
      <c r="EN58" s="434"/>
      <c r="EO58" s="434"/>
      <c r="EP58" s="434"/>
      <c r="EQ58" s="434"/>
      <c r="ER58" s="434"/>
      <c r="ES58" s="434"/>
      <c r="ET58" s="434"/>
      <c r="EU58" s="434"/>
      <c r="EV58" s="434"/>
      <c r="EW58" s="434"/>
      <c r="EX58" s="434"/>
      <c r="EY58" s="434"/>
      <c r="EZ58" s="434"/>
      <c r="FA58" s="434"/>
      <c r="FB58" s="434"/>
      <c r="FC58" s="434"/>
      <c r="FD58" s="434"/>
      <c r="FE58" s="434"/>
      <c r="FF58" s="434"/>
      <c r="FG58" s="434"/>
      <c r="FH58" s="434"/>
      <c r="FI58" s="434"/>
      <c r="FJ58" s="434"/>
      <c r="FK58" s="434"/>
      <c r="FL58" s="434"/>
      <c r="FM58" s="434"/>
      <c r="FN58" s="434"/>
      <c r="FO58" s="434"/>
      <c r="FP58" s="434"/>
      <c r="FQ58" s="434"/>
      <c r="FR58" s="434"/>
      <c r="FS58" s="434"/>
      <c r="FT58" s="434"/>
      <c r="FU58" s="434"/>
      <c r="FV58" s="434"/>
      <c r="FW58" s="434"/>
      <c r="FX58" s="434"/>
      <c r="FY58" s="434"/>
      <c r="FZ58" s="434"/>
      <c r="GA58" s="434"/>
      <c r="GB58" s="434"/>
      <c r="GC58" s="434"/>
      <c r="GD58" s="434"/>
      <c r="GE58" s="434"/>
      <c r="GF58" s="434"/>
      <c r="GG58" s="434"/>
      <c r="GH58" s="434"/>
      <c r="GI58" s="434"/>
      <c r="GJ58" s="434"/>
      <c r="GK58" s="434"/>
      <c r="GL58" s="434"/>
      <c r="GM58" s="434"/>
      <c r="GN58" s="434"/>
      <c r="GO58" s="434"/>
      <c r="GP58" s="434"/>
      <c r="GQ58" s="434"/>
      <c r="GR58" s="434"/>
      <c r="GS58" s="434"/>
      <c r="GT58" s="434"/>
      <c r="GU58" s="434"/>
      <c r="GV58" s="434"/>
      <c r="GW58" s="434"/>
    </row>
    <row r="59" spans="2:205" x14ac:dyDescent="0.3">
      <c r="B59" s="433"/>
      <c r="C59" s="434"/>
      <c r="D59" s="438"/>
      <c r="E59" s="434"/>
      <c r="F59" s="434"/>
      <c r="G59" s="434"/>
      <c r="H59" s="434"/>
      <c r="I59" s="434"/>
      <c r="J59" s="434"/>
      <c r="K59" s="434"/>
      <c r="L59" s="434"/>
      <c r="M59" s="434"/>
      <c r="N59" s="434"/>
      <c r="O59" s="434"/>
      <c r="P59" s="434"/>
      <c r="Q59" s="434"/>
      <c r="R59" s="434"/>
      <c r="S59" s="434"/>
      <c r="T59" s="434"/>
      <c r="U59" s="434"/>
      <c r="V59" s="434"/>
      <c r="W59" s="434"/>
      <c r="X59" s="434"/>
      <c r="Y59" s="434"/>
      <c r="Z59" s="434"/>
      <c r="AA59" s="434"/>
      <c r="AB59" s="434"/>
      <c r="AC59" s="434"/>
      <c r="AD59" s="434"/>
      <c r="AE59" s="434"/>
      <c r="AF59" s="434"/>
      <c r="AG59" s="434"/>
      <c r="AH59" s="434"/>
      <c r="AI59" s="434"/>
      <c r="AJ59" s="434"/>
      <c r="AK59" s="434"/>
      <c r="AL59" s="434"/>
      <c r="AM59" s="434"/>
      <c r="AN59" s="434"/>
      <c r="AO59" s="434"/>
      <c r="AP59" s="434"/>
      <c r="AQ59" s="434"/>
      <c r="AR59" s="434"/>
      <c r="AS59" s="434"/>
      <c r="AT59" s="434"/>
      <c r="AU59" s="434"/>
      <c r="AV59" s="434"/>
      <c r="AW59" s="434"/>
      <c r="AX59" s="434"/>
      <c r="AY59" s="434"/>
      <c r="AZ59" s="434"/>
      <c r="BA59" s="434"/>
      <c r="BB59" s="434"/>
      <c r="BC59" s="434"/>
      <c r="BD59" s="434"/>
      <c r="BE59" s="434"/>
      <c r="BF59" s="434"/>
      <c r="BG59" s="434"/>
      <c r="BH59" s="434"/>
      <c r="BI59" s="434"/>
      <c r="BJ59" s="434"/>
      <c r="BK59" s="434"/>
      <c r="BL59" s="434"/>
      <c r="BM59" s="434"/>
      <c r="BN59" s="434"/>
      <c r="BO59" s="434"/>
      <c r="BP59" s="434"/>
      <c r="BQ59" s="434"/>
      <c r="BR59" s="434"/>
      <c r="BS59" s="434"/>
      <c r="BT59" s="434"/>
      <c r="BU59" s="434"/>
      <c r="BV59" s="434"/>
      <c r="BW59" s="434"/>
      <c r="BX59" s="434"/>
      <c r="BY59" s="434"/>
      <c r="BZ59" s="434"/>
      <c r="CA59" s="434"/>
      <c r="CB59" s="434"/>
      <c r="CC59" s="434"/>
      <c r="CD59" s="434"/>
      <c r="CE59" s="434"/>
      <c r="CF59" s="434"/>
      <c r="CG59" s="434"/>
      <c r="CH59" s="434"/>
      <c r="CI59" s="434"/>
      <c r="CJ59" s="434"/>
      <c r="CK59" s="434"/>
      <c r="CL59" s="434"/>
      <c r="CM59" s="434"/>
      <c r="CN59" s="434"/>
      <c r="CO59" s="434"/>
      <c r="CP59" s="434"/>
      <c r="CQ59" s="434"/>
      <c r="CR59" s="434"/>
      <c r="CS59" s="434"/>
      <c r="CT59" s="434"/>
      <c r="CU59" s="434"/>
      <c r="CV59" s="434"/>
      <c r="CW59" s="434"/>
      <c r="CX59" s="434"/>
      <c r="CY59" s="434"/>
      <c r="CZ59" s="434"/>
      <c r="DA59" s="434"/>
      <c r="DB59" s="434"/>
      <c r="DC59" s="434"/>
      <c r="DD59" s="434"/>
      <c r="DE59" s="434"/>
      <c r="DF59" s="434"/>
      <c r="DG59" s="434"/>
      <c r="DH59" s="434"/>
      <c r="DI59" s="434"/>
      <c r="DJ59" s="434"/>
      <c r="DK59" s="434"/>
      <c r="DL59" s="434"/>
      <c r="DM59" s="434"/>
      <c r="DN59" s="434"/>
      <c r="DO59" s="434"/>
      <c r="DP59" s="434"/>
      <c r="DQ59" s="434"/>
      <c r="DR59" s="434"/>
      <c r="DS59" s="434"/>
      <c r="DT59" s="434"/>
      <c r="DU59" s="434"/>
      <c r="DV59" s="434"/>
      <c r="DW59" s="434"/>
      <c r="DX59" s="434"/>
      <c r="DY59" s="434"/>
      <c r="DZ59" s="434"/>
      <c r="EA59" s="434"/>
      <c r="EB59" s="434"/>
      <c r="EC59" s="434"/>
      <c r="ED59" s="434"/>
      <c r="EE59" s="434"/>
      <c r="EF59" s="434"/>
      <c r="EG59" s="434"/>
      <c r="EH59" s="434"/>
      <c r="EI59" s="434"/>
      <c r="EJ59" s="434"/>
      <c r="EK59" s="434"/>
      <c r="EL59" s="434"/>
      <c r="EM59" s="434"/>
      <c r="EN59" s="434"/>
      <c r="EO59" s="434"/>
      <c r="EP59" s="434"/>
      <c r="EQ59" s="434"/>
      <c r="ER59" s="434"/>
      <c r="ES59" s="434"/>
      <c r="ET59" s="434"/>
      <c r="EU59" s="434"/>
      <c r="EV59" s="434"/>
      <c r="EW59" s="434"/>
      <c r="EX59" s="434"/>
      <c r="EY59" s="434"/>
      <c r="EZ59" s="434"/>
      <c r="FA59" s="434"/>
      <c r="FB59" s="434"/>
      <c r="FC59" s="434"/>
      <c r="FD59" s="434"/>
      <c r="FE59" s="434"/>
      <c r="FF59" s="434"/>
      <c r="FG59" s="434"/>
      <c r="FH59" s="434"/>
      <c r="FI59" s="434"/>
      <c r="FJ59" s="434"/>
      <c r="FK59" s="434"/>
      <c r="FL59" s="434"/>
      <c r="FM59" s="434"/>
      <c r="FN59" s="434"/>
      <c r="FO59" s="434"/>
      <c r="FP59" s="434"/>
      <c r="FQ59" s="434"/>
      <c r="FR59" s="434"/>
      <c r="FS59" s="434"/>
      <c r="FT59" s="434"/>
      <c r="FU59" s="434"/>
      <c r="FV59" s="434"/>
      <c r="FW59" s="434"/>
      <c r="FX59" s="434"/>
      <c r="FY59" s="434"/>
      <c r="FZ59" s="434"/>
      <c r="GA59" s="434"/>
      <c r="GB59" s="434"/>
      <c r="GC59" s="434"/>
      <c r="GD59" s="434"/>
      <c r="GE59" s="434"/>
      <c r="GF59" s="434"/>
      <c r="GG59" s="434"/>
      <c r="GH59" s="434"/>
      <c r="GI59" s="434"/>
      <c r="GJ59" s="434"/>
      <c r="GK59" s="434"/>
      <c r="GL59" s="434"/>
      <c r="GM59" s="434"/>
      <c r="GN59" s="434"/>
      <c r="GO59" s="434"/>
      <c r="GP59" s="434"/>
      <c r="GQ59" s="434"/>
      <c r="GR59" s="434"/>
      <c r="GS59" s="434"/>
      <c r="GT59" s="434"/>
      <c r="GU59" s="434"/>
      <c r="GV59" s="434"/>
      <c r="GW59" s="434"/>
    </row>
    <row r="60" spans="2:205" x14ac:dyDescent="0.3">
      <c r="B60" s="433"/>
      <c r="C60" s="434"/>
      <c r="D60" s="438"/>
      <c r="E60" s="434"/>
      <c r="F60" s="434"/>
      <c r="G60" s="434"/>
      <c r="H60" s="434"/>
      <c r="I60" s="434"/>
      <c r="J60" s="434"/>
      <c r="K60" s="434"/>
      <c r="L60" s="434"/>
      <c r="M60" s="434"/>
      <c r="N60" s="434"/>
      <c r="O60" s="434"/>
      <c r="P60" s="434"/>
      <c r="Q60" s="434"/>
      <c r="R60" s="434"/>
      <c r="S60" s="434"/>
      <c r="T60" s="434"/>
      <c r="U60" s="434"/>
      <c r="V60" s="434"/>
      <c r="W60" s="434"/>
      <c r="X60" s="434"/>
      <c r="Y60" s="434"/>
      <c r="Z60" s="434"/>
      <c r="AA60" s="434"/>
      <c r="AB60" s="434"/>
      <c r="AC60" s="434"/>
      <c r="AD60" s="434"/>
      <c r="AE60" s="434"/>
      <c r="AF60" s="434"/>
      <c r="AG60" s="434"/>
      <c r="AH60" s="434"/>
      <c r="AI60" s="434"/>
      <c r="AJ60" s="434"/>
      <c r="AK60" s="434"/>
      <c r="AL60" s="434"/>
      <c r="AM60" s="434"/>
      <c r="AN60" s="434"/>
      <c r="AO60" s="434"/>
      <c r="AP60" s="434"/>
      <c r="AQ60" s="434"/>
      <c r="AR60" s="434"/>
      <c r="AS60" s="434"/>
      <c r="AT60" s="434"/>
      <c r="AU60" s="434"/>
      <c r="AV60" s="434"/>
      <c r="AW60" s="434"/>
      <c r="AX60" s="434"/>
      <c r="AY60" s="434"/>
      <c r="AZ60" s="434"/>
      <c r="BA60" s="434"/>
      <c r="BB60" s="434"/>
      <c r="BC60" s="434"/>
      <c r="BD60" s="434"/>
      <c r="BE60" s="434"/>
      <c r="BF60" s="434"/>
      <c r="BG60" s="434"/>
      <c r="BH60" s="434"/>
      <c r="BI60" s="434"/>
      <c r="BJ60" s="434"/>
      <c r="BK60" s="434"/>
      <c r="BL60" s="434"/>
      <c r="BM60" s="434"/>
      <c r="BN60" s="434"/>
      <c r="BO60" s="434"/>
      <c r="BP60" s="434"/>
      <c r="BQ60" s="434"/>
      <c r="BR60" s="434"/>
      <c r="BS60" s="434"/>
      <c r="BT60" s="434"/>
      <c r="BU60" s="434"/>
      <c r="BV60" s="434"/>
      <c r="BW60" s="434"/>
      <c r="BX60" s="434"/>
      <c r="BY60" s="434"/>
      <c r="BZ60" s="434"/>
      <c r="CA60" s="434"/>
      <c r="CB60" s="434"/>
      <c r="CC60" s="434"/>
      <c r="CD60" s="434"/>
      <c r="CE60" s="434"/>
      <c r="CF60" s="434"/>
      <c r="CG60" s="434"/>
      <c r="CH60" s="434"/>
      <c r="CI60" s="434"/>
      <c r="CJ60" s="434"/>
      <c r="CK60" s="434"/>
      <c r="CL60" s="434"/>
      <c r="CM60" s="434"/>
      <c r="CN60" s="434"/>
      <c r="CO60" s="434"/>
      <c r="CP60" s="434"/>
      <c r="CQ60" s="434"/>
      <c r="CR60" s="434"/>
      <c r="CS60" s="434"/>
      <c r="CT60" s="434"/>
      <c r="CU60" s="434"/>
      <c r="CV60" s="434"/>
      <c r="CW60" s="434"/>
      <c r="CX60" s="434"/>
      <c r="CY60" s="434"/>
      <c r="CZ60" s="434"/>
      <c r="DA60" s="434"/>
      <c r="DB60" s="434"/>
      <c r="DC60" s="434"/>
      <c r="DD60" s="434"/>
      <c r="DE60" s="434"/>
      <c r="DF60" s="434"/>
      <c r="DG60" s="434"/>
      <c r="DH60" s="434"/>
      <c r="DI60" s="434"/>
      <c r="DJ60" s="434"/>
      <c r="DK60" s="434"/>
      <c r="DL60" s="434"/>
      <c r="DM60" s="434"/>
      <c r="DN60" s="434"/>
      <c r="DO60" s="434"/>
      <c r="DP60" s="434"/>
      <c r="DQ60" s="434"/>
      <c r="DR60" s="434"/>
      <c r="DS60" s="434"/>
      <c r="DT60" s="434"/>
      <c r="DU60" s="434"/>
      <c r="DV60" s="434"/>
      <c r="DW60" s="434"/>
      <c r="DX60" s="434"/>
      <c r="DY60" s="434"/>
      <c r="DZ60" s="434"/>
      <c r="EA60" s="434"/>
      <c r="EB60" s="434"/>
      <c r="EC60" s="434"/>
      <c r="ED60" s="434"/>
      <c r="EE60" s="434"/>
      <c r="EF60" s="434"/>
      <c r="EG60" s="434"/>
      <c r="EH60" s="434"/>
      <c r="EI60" s="434"/>
      <c r="EJ60" s="434"/>
      <c r="EK60" s="434"/>
      <c r="EL60" s="434"/>
      <c r="EM60" s="434"/>
      <c r="EN60" s="434"/>
      <c r="EO60" s="434"/>
      <c r="EP60" s="434"/>
      <c r="EQ60" s="434"/>
      <c r="ER60" s="434"/>
      <c r="ES60" s="434"/>
      <c r="ET60" s="434"/>
      <c r="EU60" s="434"/>
      <c r="EV60" s="434"/>
      <c r="EW60" s="434"/>
      <c r="EX60" s="434"/>
      <c r="EY60" s="434"/>
      <c r="EZ60" s="434"/>
      <c r="FA60" s="434"/>
      <c r="FB60" s="434"/>
      <c r="FC60" s="434"/>
      <c r="FD60" s="434"/>
      <c r="FE60" s="434"/>
      <c r="FF60" s="434"/>
      <c r="FG60" s="434"/>
      <c r="FH60" s="434"/>
      <c r="FI60" s="434"/>
      <c r="FJ60" s="434"/>
      <c r="FK60" s="434"/>
      <c r="FL60" s="434"/>
      <c r="FM60" s="434"/>
      <c r="FN60" s="434"/>
      <c r="FO60" s="434"/>
      <c r="FP60" s="434"/>
      <c r="FQ60" s="434"/>
      <c r="FR60" s="434"/>
      <c r="FS60" s="434"/>
      <c r="FT60" s="434"/>
      <c r="FU60" s="434"/>
      <c r="FV60" s="434"/>
      <c r="FW60" s="434"/>
      <c r="FX60" s="434"/>
      <c r="FY60" s="434"/>
      <c r="FZ60" s="434"/>
      <c r="GA60" s="434"/>
      <c r="GB60" s="434"/>
      <c r="GC60" s="434"/>
      <c r="GD60" s="434"/>
      <c r="GE60" s="434"/>
      <c r="GF60" s="434"/>
      <c r="GG60" s="434"/>
      <c r="GH60" s="434"/>
      <c r="GI60" s="434"/>
      <c r="GJ60" s="434"/>
      <c r="GK60" s="434"/>
      <c r="GL60" s="434"/>
      <c r="GM60" s="434"/>
      <c r="GN60" s="434"/>
      <c r="GO60" s="434"/>
      <c r="GP60" s="434"/>
      <c r="GQ60" s="434"/>
      <c r="GR60" s="434"/>
      <c r="GS60" s="434"/>
      <c r="GT60" s="434"/>
      <c r="GU60" s="434"/>
      <c r="GV60" s="434"/>
      <c r="GW60" s="434"/>
    </row>
    <row r="61" spans="2:205" x14ac:dyDescent="0.3">
      <c r="B61" s="433"/>
      <c r="C61" s="434"/>
      <c r="D61" s="438"/>
      <c r="E61" s="434"/>
      <c r="F61" s="434"/>
      <c r="G61" s="434"/>
      <c r="H61" s="434"/>
      <c r="I61" s="434"/>
      <c r="J61" s="434"/>
      <c r="K61" s="434"/>
      <c r="L61" s="434"/>
      <c r="M61" s="434"/>
      <c r="N61" s="434"/>
      <c r="O61" s="434"/>
      <c r="P61" s="434"/>
      <c r="Q61" s="434"/>
      <c r="R61" s="434"/>
      <c r="S61" s="434"/>
      <c r="T61" s="434"/>
      <c r="U61" s="434"/>
      <c r="V61" s="434"/>
      <c r="W61" s="434"/>
      <c r="X61" s="434"/>
      <c r="Y61" s="434"/>
      <c r="Z61" s="434"/>
      <c r="AA61" s="434"/>
      <c r="AB61" s="434"/>
      <c r="AC61" s="434"/>
      <c r="AD61" s="434"/>
      <c r="AE61" s="434"/>
      <c r="AF61" s="434"/>
      <c r="AG61" s="434"/>
      <c r="AH61" s="434"/>
      <c r="AI61" s="434"/>
      <c r="AJ61" s="434"/>
      <c r="AK61" s="434"/>
      <c r="AL61" s="434"/>
      <c r="AM61" s="434"/>
      <c r="AN61" s="434"/>
      <c r="AO61" s="434"/>
      <c r="AP61" s="434"/>
      <c r="AQ61" s="434"/>
      <c r="AR61" s="434"/>
      <c r="AS61" s="434"/>
      <c r="AT61" s="434"/>
      <c r="AU61" s="434"/>
      <c r="AV61" s="434"/>
      <c r="AW61" s="434"/>
      <c r="AX61" s="434"/>
      <c r="AY61" s="434"/>
      <c r="AZ61" s="434"/>
      <c r="BA61" s="434"/>
      <c r="BB61" s="434"/>
      <c r="BC61" s="434"/>
      <c r="BD61" s="434"/>
      <c r="BE61" s="434"/>
      <c r="BF61" s="434"/>
      <c r="BG61" s="434"/>
      <c r="BH61" s="434"/>
      <c r="BI61" s="434"/>
      <c r="BJ61" s="434"/>
      <c r="BK61" s="434"/>
      <c r="BL61" s="434"/>
      <c r="BM61" s="434"/>
      <c r="BN61" s="434"/>
      <c r="BO61" s="434"/>
      <c r="BP61" s="434"/>
      <c r="BQ61" s="434"/>
      <c r="BR61" s="434"/>
      <c r="BS61" s="434"/>
      <c r="BT61" s="434"/>
      <c r="BU61" s="434"/>
      <c r="BV61" s="434"/>
      <c r="BW61" s="434"/>
      <c r="BX61" s="434"/>
      <c r="BY61" s="434"/>
      <c r="BZ61" s="434"/>
      <c r="CA61" s="434"/>
      <c r="CB61" s="434"/>
      <c r="CC61" s="434"/>
      <c r="CD61" s="434"/>
      <c r="CE61" s="434"/>
      <c r="CF61" s="434"/>
      <c r="CG61" s="434"/>
      <c r="CH61" s="434"/>
      <c r="CI61" s="434"/>
      <c r="CJ61" s="434"/>
      <c r="CK61" s="434"/>
      <c r="CL61" s="434"/>
      <c r="CM61" s="434"/>
      <c r="CN61" s="434"/>
      <c r="CO61" s="434"/>
      <c r="CP61" s="434"/>
      <c r="CQ61" s="434"/>
      <c r="CR61" s="434"/>
      <c r="CS61" s="434"/>
      <c r="CT61" s="434"/>
      <c r="CU61" s="434"/>
      <c r="CV61" s="434"/>
      <c r="CW61" s="434"/>
      <c r="CX61" s="434"/>
      <c r="CY61" s="434"/>
      <c r="CZ61" s="434"/>
      <c r="DA61" s="434"/>
      <c r="DB61" s="434"/>
      <c r="DC61" s="434"/>
      <c r="DD61" s="434"/>
      <c r="DE61" s="434"/>
      <c r="DF61" s="434"/>
      <c r="DG61" s="434"/>
      <c r="DH61" s="434"/>
      <c r="DI61" s="434"/>
      <c r="DJ61" s="434"/>
      <c r="DK61" s="434"/>
      <c r="DL61" s="434"/>
      <c r="DM61" s="434"/>
      <c r="DN61" s="434"/>
      <c r="DO61" s="434"/>
      <c r="DP61" s="434"/>
      <c r="DQ61" s="434"/>
      <c r="DR61" s="434"/>
      <c r="DS61" s="434"/>
      <c r="DT61" s="434"/>
      <c r="DU61" s="434"/>
      <c r="DV61" s="434"/>
      <c r="DW61" s="434"/>
      <c r="DX61" s="434"/>
      <c r="DY61" s="434"/>
      <c r="DZ61" s="434"/>
      <c r="EA61" s="434"/>
      <c r="EB61" s="434"/>
      <c r="EC61" s="434"/>
      <c r="ED61" s="434"/>
      <c r="EE61" s="434"/>
      <c r="EF61" s="434"/>
      <c r="EG61" s="434"/>
      <c r="EH61" s="434"/>
      <c r="EI61" s="434"/>
      <c r="EJ61" s="434"/>
      <c r="EK61" s="434"/>
      <c r="EL61" s="434"/>
      <c r="EM61" s="434"/>
      <c r="EN61" s="434"/>
      <c r="EO61" s="434"/>
      <c r="EP61" s="434"/>
      <c r="EQ61" s="434"/>
      <c r="ER61" s="434"/>
      <c r="ES61" s="434"/>
      <c r="ET61" s="434"/>
      <c r="EU61" s="434"/>
      <c r="EV61" s="434"/>
      <c r="EW61" s="434"/>
      <c r="EX61" s="434"/>
      <c r="EY61" s="434"/>
      <c r="EZ61" s="434"/>
      <c r="FA61" s="434"/>
      <c r="FB61" s="434"/>
      <c r="FC61" s="434"/>
      <c r="FD61" s="434"/>
      <c r="FE61" s="434"/>
      <c r="FF61" s="434"/>
      <c r="FG61" s="434"/>
      <c r="FH61" s="434"/>
      <c r="FI61" s="434"/>
      <c r="FJ61" s="434"/>
      <c r="FK61" s="434"/>
      <c r="FL61" s="434"/>
      <c r="FM61" s="434"/>
      <c r="FN61" s="434"/>
      <c r="FO61" s="434"/>
      <c r="FP61" s="434"/>
      <c r="FQ61" s="434"/>
      <c r="FR61" s="434"/>
      <c r="FS61" s="434"/>
      <c r="FT61" s="434"/>
      <c r="FU61" s="434"/>
      <c r="FV61" s="434"/>
      <c r="FW61" s="434"/>
      <c r="FX61" s="434"/>
      <c r="FY61" s="434"/>
      <c r="FZ61" s="434"/>
      <c r="GA61" s="434"/>
      <c r="GB61" s="434"/>
      <c r="GC61" s="434"/>
      <c r="GD61" s="434"/>
      <c r="GE61" s="434"/>
      <c r="GF61" s="434"/>
      <c r="GG61" s="434"/>
      <c r="GH61" s="434"/>
      <c r="GI61" s="434"/>
      <c r="GJ61" s="434"/>
      <c r="GK61" s="434"/>
      <c r="GL61" s="434"/>
      <c r="GM61" s="434"/>
      <c r="GN61" s="434"/>
      <c r="GO61" s="434"/>
      <c r="GP61" s="434"/>
      <c r="GQ61" s="434"/>
      <c r="GR61" s="434"/>
      <c r="GS61" s="434"/>
      <c r="GT61" s="434"/>
      <c r="GU61" s="434"/>
      <c r="GV61" s="434"/>
      <c r="GW61" s="434"/>
    </row>
    <row r="62" spans="2:205" x14ac:dyDescent="0.3">
      <c r="B62" s="433"/>
      <c r="C62" s="434"/>
      <c r="D62" s="438"/>
      <c r="E62" s="434"/>
      <c r="F62" s="434"/>
      <c r="G62" s="434"/>
      <c r="H62" s="434"/>
      <c r="I62" s="434"/>
      <c r="J62" s="434"/>
      <c r="K62" s="434"/>
      <c r="L62" s="434"/>
      <c r="M62" s="434"/>
      <c r="N62" s="434"/>
      <c r="O62" s="434"/>
      <c r="P62" s="434"/>
      <c r="Q62" s="434"/>
      <c r="R62" s="434"/>
      <c r="S62" s="434"/>
      <c r="T62" s="434"/>
      <c r="U62" s="434"/>
      <c r="V62" s="434"/>
      <c r="W62" s="434"/>
      <c r="X62" s="434"/>
      <c r="Y62" s="434"/>
      <c r="Z62" s="434"/>
      <c r="AA62" s="434"/>
      <c r="AB62" s="434"/>
      <c r="AC62" s="434"/>
      <c r="AD62" s="434"/>
      <c r="AE62" s="434"/>
      <c r="AF62" s="434"/>
      <c r="AG62" s="434"/>
      <c r="AH62" s="434"/>
      <c r="AI62" s="434"/>
      <c r="AJ62" s="434"/>
      <c r="AK62" s="434"/>
      <c r="AL62" s="434"/>
      <c r="AM62" s="434"/>
      <c r="AN62" s="434"/>
      <c r="AO62" s="434"/>
      <c r="AP62" s="434"/>
      <c r="AQ62" s="434"/>
      <c r="AR62" s="434"/>
      <c r="AS62" s="434"/>
      <c r="AT62" s="434"/>
      <c r="AU62" s="434"/>
      <c r="AV62" s="434"/>
      <c r="AW62" s="434"/>
      <c r="AX62" s="434"/>
      <c r="AY62" s="434"/>
      <c r="AZ62" s="434"/>
      <c r="BA62" s="434"/>
      <c r="BB62" s="434"/>
      <c r="BC62" s="434"/>
      <c r="BD62" s="434"/>
      <c r="BE62" s="434"/>
      <c r="BF62" s="434"/>
      <c r="BG62" s="434"/>
      <c r="BH62" s="434"/>
      <c r="BI62" s="434"/>
      <c r="BJ62" s="434"/>
      <c r="BK62" s="434"/>
      <c r="BL62" s="434"/>
      <c r="BM62" s="434"/>
      <c r="BN62" s="434"/>
      <c r="BO62" s="434"/>
      <c r="BP62" s="434"/>
      <c r="BQ62" s="434"/>
      <c r="BR62" s="434"/>
      <c r="BS62" s="434"/>
      <c r="BT62" s="434"/>
      <c r="BU62" s="434"/>
      <c r="BV62" s="434"/>
      <c r="BW62" s="434"/>
      <c r="BX62" s="434"/>
      <c r="BY62" s="434"/>
      <c r="BZ62" s="434"/>
      <c r="CA62" s="434"/>
      <c r="CB62" s="434"/>
      <c r="CC62" s="434"/>
      <c r="CD62" s="434"/>
      <c r="CE62" s="434"/>
      <c r="CF62" s="434"/>
      <c r="CG62" s="434"/>
      <c r="CH62" s="434"/>
      <c r="CI62" s="434"/>
      <c r="CJ62" s="434"/>
      <c r="CK62" s="434"/>
      <c r="CL62" s="434"/>
      <c r="CM62" s="434"/>
      <c r="CN62" s="434"/>
      <c r="CO62" s="434"/>
      <c r="CP62" s="434"/>
      <c r="CQ62" s="434"/>
      <c r="CR62" s="434"/>
      <c r="CS62" s="434"/>
      <c r="CT62" s="434"/>
      <c r="CU62" s="434"/>
      <c r="CV62" s="434"/>
      <c r="CW62" s="434"/>
      <c r="CX62" s="434"/>
      <c r="CY62" s="434"/>
      <c r="CZ62" s="434"/>
      <c r="DA62" s="434"/>
      <c r="DB62" s="434"/>
      <c r="DC62" s="434"/>
      <c r="DD62" s="434"/>
      <c r="DE62" s="434"/>
      <c r="DF62" s="434"/>
      <c r="DG62" s="434"/>
      <c r="DH62" s="434"/>
      <c r="DI62" s="434"/>
      <c r="DJ62" s="434"/>
      <c r="DK62" s="434"/>
      <c r="DL62" s="434"/>
      <c r="DM62" s="434"/>
      <c r="DN62" s="434"/>
      <c r="DO62" s="434"/>
      <c r="DP62" s="434"/>
      <c r="DQ62" s="434"/>
      <c r="DR62" s="434"/>
      <c r="DS62" s="434"/>
      <c r="DT62" s="434"/>
      <c r="DU62" s="434"/>
      <c r="DV62" s="434"/>
      <c r="DW62" s="434"/>
      <c r="DX62" s="434"/>
      <c r="DY62" s="434"/>
      <c r="DZ62" s="434"/>
      <c r="EA62" s="434"/>
      <c r="EB62" s="434"/>
      <c r="EC62" s="434"/>
      <c r="ED62" s="434"/>
      <c r="EE62" s="434"/>
      <c r="EF62" s="434"/>
      <c r="EG62" s="434"/>
      <c r="EH62" s="434"/>
      <c r="EI62" s="434"/>
      <c r="EJ62" s="434"/>
      <c r="EK62" s="434"/>
      <c r="EL62" s="434"/>
      <c r="EM62" s="434"/>
      <c r="EN62" s="434"/>
      <c r="EO62" s="434"/>
      <c r="EP62" s="434"/>
      <c r="EQ62" s="434"/>
      <c r="ER62" s="434"/>
      <c r="ES62" s="434"/>
      <c r="ET62" s="434"/>
      <c r="EU62" s="434"/>
      <c r="EV62" s="434"/>
      <c r="EW62" s="434"/>
      <c r="EX62" s="434"/>
      <c r="EY62" s="434"/>
      <c r="EZ62" s="434"/>
      <c r="FA62" s="434"/>
      <c r="FB62" s="434"/>
      <c r="FC62" s="434"/>
      <c r="FD62" s="434"/>
      <c r="FE62" s="434"/>
      <c r="FF62" s="434"/>
      <c r="FG62" s="434"/>
      <c r="FH62" s="434"/>
      <c r="FI62" s="434"/>
      <c r="FJ62" s="434"/>
      <c r="FK62" s="434"/>
      <c r="FL62" s="434"/>
      <c r="FM62" s="434"/>
      <c r="FN62" s="434"/>
      <c r="FO62" s="434"/>
      <c r="FP62" s="434"/>
      <c r="FQ62" s="434"/>
      <c r="FR62" s="434"/>
      <c r="FS62" s="434"/>
      <c r="FT62" s="434"/>
      <c r="FU62" s="434"/>
      <c r="FV62" s="434"/>
      <c r="FW62" s="434"/>
      <c r="FX62" s="434"/>
      <c r="FY62" s="434"/>
      <c r="FZ62" s="434"/>
      <c r="GA62" s="434"/>
      <c r="GB62" s="434"/>
      <c r="GC62" s="434"/>
      <c r="GD62" s="434"/>
      <c r="GE62" s="434"/>
      <c r="GF62" s="434"/>
      <c r="GG62" s="434"/>
      <c r="GH62" s="434"/>
      <c r="GI62" s="434"/>
      <c r="GJ62" s="434"/>
      <c r="GK62" s="434"/>
      <c r="GL62" s="434"/>
      <c r="GM62" s="434"/>
      <c r="GN62" s="434"/>
      <c r="GO62" s="434"/>
      <c r="GP62" s="434"/>
      <c r="GQ62" s="434"/>
      <c r="GR62" s="434"/>
      <c r="GS62" s="434"/>
      <c r="GT62" s="434"/>
      <c r="GU62" s="434"/>
      <c r="GV62" s="434"/>
      <c r="GW62" s="434"/>
    </row>
    <row r="63" spans="2:205" x14ac:dyDescent="0.3">
      <c r="B63" s="433"/>
      <c r="C63" s="434"/>
      <c r="D63" s="438"/>
      <c r="E63" s="434"/>
      <c r="F63" s="434"/>
      <c r="G63" s="434"/>
      <c r="H63" s="434"/>
      <c r="I63" s="434"/>
      <c r="J63" s="434"/>
      <c r="K63" s="434"/>
      <c r="L63" s="434"/>
      <c r="M63" s="434"/>
      <c r="N63" s="434"/>
      <c r="O63" s="434"/>
      <c r="P63" s="434"/>
      <c r="Q63" s="434"/>
      <c r="R63" s="434"/>
      <c r="S63" s="434"/>
      <c r="T63" s="434"/>
      <c r="U63" s="434"/>
      <c r="V63" s="434"/>
      <c r="W63" s="434"/>
      <c r="X63" s="434"/>
      <c r="Y63" s="434"/>
      <c r="Z63" s="434"/>
      <c r="AA63" s="434"/>
      <c r="AB63" s="434"/>
      <c r="AC63" s="434"/>
      <c r="AD63" s="434"/>
      <c r="AE63" s="434"/>
      <c r="AF63" s="434"/>
      <c r="AG63" s="434"/>
      <c r="AH63" s="434"/>
      <c r="AI63" s="434"/>
      <c r="AJ63" s="434"/>
      <c r="AK63" s="434"/>
      <c r="AL63" s="434"/>
      <c r="AM63" s="434"/>
      <c r="AN63" s="434"/>
      <c r="AO63" s="434"/>
      <c r="AP63" s="434"/>
      <c r="AQ63" s="434"/>
      <c r="AR63" s="434"/>
      <c r="AS63" s="434"/>
      <c r="AT63" s="434"/>
      <c r="AU63" s="434"/>
      <c r="AV63" s="434"/>
      <c r="AW63" s="434"/>
      <c r="AX63" s="434"/>
      <c r="AY63" s="434"/>
      <c r="AZ63" s="434"/>
      <c r="BA63" s="434"/>
      <c r="BB63" s="434"/>
      <c r="BC63" s="434"/>
      <c r="BD63" s="434"/>
      <c r="BE63" s="434"/>
      <c r="BF63" s="434"/>
      <c r="BG63" s="434"/>
      <c r="BH63" s="434"/>
      <c r="BI63" s="434"/>
      <c r="BJ63" s="434"/>
      <c r="BK63" s="434"/>
      <c r="BL63" s="434"/>
      <c r="BM63" s="434"/>
      <c r="BN63" s="434"/>
      <c r="BO63" s="434"/>
      <c r="BP63" s="434"/>
      <c r="BQ63" s="434"/>
      <c r="BR63" s="434"/>
      <c r="BS63" s="434"/>
      <c r="BT63" s="434"/>
      <c r="BU63" s="434"/>
      <c r="BV63" s="434"/>
      <c r="BW63" s="434"/>
      <c r="BX63" s="434"/>
      <c r="BY63" s="434"/>
      <c r="BZ63" s="434"/>
      <c r="CA63" s="434"/>
      <c r="CB63" s="434"/>
      <c r="CC63" s="434"/>
      <c r="CD63" s="434"/>
      <c r="CE63" s="434"/>
      <c r="CF63" s="434"/>
      <c r="CG63" s="434"/>
      <c r="CH63" s="434"/>
      <c r="CI63" s="434"/>
      <c r="CJ63" s="434"/>
      <c r="CK63" s="434"/>
      <c r="CL63" s="434"/>
      <c r="CM63" s="434"/>
      <c r="CN63" s="434"/>
      <c r="CO63" s="434"/>
      <c r="CP63" s="434"/>
      <c r="CQ63" s="434"/>
      <c r="CR63" s="434"/>
      <c r="CS63" s="434"/>
      <c r="CT63" s="434"/>
      <c r="CU63" s="434"/>
      <c r="CV63" s="434"/>
      <c r="CW63" s="434"/>
      <c r="CX63" s="434"/>
      <c r="CY63" s="434"/>
      <c r="CZ63" s="434"/>
      <c r="DA63" s="434"/>
      <c r="DB63" s="434"/>
      <c r="DC63" s="434"/>
      <c r="DD63" s="434"/>
      <c r="DE63" s="434"/>
      <c r="DF63" s="434"/>
      <c r="DG63" s="434"/>
      <c r="DH63" s="434"/>
      <c r="DI63" s="434"/>
      <c r="DJ63" s="434"/>
      <c r="DK63" s="434"/>
      <c r="DL63" s="434"/>
      <c r="DM63" s="434"/>
      <c r="DN63" s="434"/>
      <c r="DO63" s="434"/>
      <c r="DP63" s="434"/>
      <c r="DQ63" s="434"/>
      <c r="DR63" s="434"/>
      <c r="DS63" s="434"/>
      <c r="DT63" s="434"/>
      <c r="DU63" s="434"/>
      <c r="DV63" s="434"/>
      <c r="DW63" s="434"/>
      <c r="DX63" s="434"/>
      <c r="DY63" s="434"/>
      <c r="DZ63" s="434"/>
      <c r="EA63" s="434"/>
      <c r="EB63" s="434"/>
      <c r="EC63" s="434"/>
      <c r="ED63" s="434"/>
      <c r="EE63" s="434"/>
      <c r="EF63" s="434"/>
      <c r="EG63" s="434"/>
      <c r="EH63" s="434"/>
      <c r="EI63" s="434"/>
      <c r="EJ63" s="434"/>
      <c r="EK63" s="434"/>
      <c r="EL63" s="434"/>
      <c r="EM63" s="434"/>
      <c r="EN63" s="434"/>
      <c r="EO63" s="434"/>
      <c r="EP63" s="434"/>
      <c r="EQ63" s="434"/>
      <c r="ER63" s="434"/>
      <c r="ES63" s="434"/>
      <c r="ET63" s="434"/>
      <c r="EU63" s="434"/>
      <c r="EV63" s="434"/>
      <c r="EW63" s="434"/>
      <c r="EX63" s="434"/>
      <c r="EY63" s="434"/>
      <c r="EZ63" s="434"/>
      <c r="FA63" s="434"/>
      <c r="FB63" s="434"/>
      <c r="FC63" s="434"/>
      <c r="FD63" s="434"/>
      <c r="FE63" s="434"/>
      <c r="FF63" s="434"/>
      <c r="FG63" s="434"/>
      <c r="FH63" s="434"/>
      <c r="FI63" s="434"/>
      <c r="FJ63" s="434"/>
      <c r="FK63" s="434"/>
      <c r="FL63" s="434"/>
      <c r="FM63" s="434"/>
      <c r="FN63" s="434"/>
      <c r="FO63" s="434"/>
      <c r="FP63" s="434"/>
      <c r="FQ63" s="434"/>
      <c r="FR63" s="434"/>
      <c r="FS63" s="434"/>
      <c r="FT63" s="434"/>
      <c r="FU63" s="434"/>
      <c r="FV63" s="434"/>
      <c r="FW63" s="434"/>
      <c r="FX63" s="434"/>
      <c r="FY63" s="434"/>
      <c r="FZ63" s="434"/>
      <c r="GA63" s="434"/>
      <c r="GB63" s="434"/>
      <c r="GC63" s="434"/>
      <c r="GD63" s="434"/>
      <c r="GE63" s="434"/>
      <c r="GF63" s="434"/>
      <c r="GG63" s="434"/>
      <c r="GH63" s="434"/>
      <c r="GI63" s="434"/>
      <c r="GJ63" s="434"/>
      <c r="GK63" s="434"/>
      <c r="GL63" s="434"/>
      <c r="GM63" s="434"/>
      <c r="GN63" s="434"/>
      <c r="GO63" s="434"/>
      <c r="GP63" s="434"/>
      <c r="GQ63" s="434"/>
      <c r="GR63" s="434"/>
      <c r="GS63" s="434"/>
      <c r="GT63" s="434"/>
      <c r="GU63" s="434"/>
      <c r="GV63" s="434"/>
      <c r="GW63" s="434"/>
    </row>
    <row r="64" spans="2:205" x14ac:dyDescent="0.3">
      <c r="B64" s="433"/>
      <c r="C64" s="434"/>
      <c r="D64" s="438"/>
      <c r="E64" s="434"/>
      <c r="F64" s="434"/>
      <c r="G64" s="434"/>
      <c r="H64" s="434"/>
      <c r="I64" s="434"/>
      <c r="J64" s="434"/>
      <c r="K64" s="434"/>
      <c r="L64" s="434"/>
      <c r="M64" s="434"/>
      <c r="N64" s="434"/>
      <c r="O64" s="434"/>
      <c r="P64" s="434"/>
      <c r="Q64" s="434"/>
      <c r="R64" s="434"/>
      <c r="S64" s="434"/>
      <c r="T64" s="434"/>
      <c r="U64" s="434"/>
      <c r="V64" s="434"/>
      <c r="W64" s="434"/>
      <c r="X64" s="434"/>
      <c r="Y64" s="434"/>
      <c r="Z64" s="434"/>
      <c r="AA64" s="434"/>
      <c r="AB64" s="434"/>
      <c r="AC64" s="434"/>
      <c r="AD64" s="434"/>
      <c r="AE64" s="434"/>
      <c r="AF64" s="434"/>
      <c r="AG64" s="434"/>
      <c r="AH64" s="434"/>
      <c r="AI64" s="434"/>
      <c r="AJ64" s="434"/>
      <c r="AK64" s="434"/>
      <c r="AL64" s="434"/>
      <c r="AM64" s="434"/>
      <c r="AN64" s="434"/>
      <c r="AO64" s="434"/>
      <c r="AP64" s="434"/>
      <c r="AQ64" s="434"/>
      <c r="AR64" s="434"/>
      <c r="AS64" s="434"/>
      <c r="AT64" s="434"/>
      <c r="AU64" s="434"/>
      <c r="AV64" s="434"/>
      <c r="AW64" s="434"/>
      <c r="AX64" s="434"/>
      <c r="AY64" s="434"/>
      <c r="AZ64" s="434"/>
      <c r="BA64" s="434"/>
      <c r="BB64" s="434"/>
      <c r="BC64" s="434"/>
      <c r="BD64" s="434"/>
      <c r="BE64" s="434"/>
      <c r="BF64" s="434"/>
      <c r="BG64" s="434"/>
      <c r="BH64" s="434"/>
      <c r="BI64" s="434"/>
      <c r="BJ64" s="434"/>
      <c r="BK64" s="434"/>
      <c r="BL64" s="434"/>
      <c r="BM64" s="434"/>
      <c r="BN64" s="434"/>
      <c r="BO64" s="434"/>
      <c r="BP64" s="434"/>
      <c r="BQ64" s="434"/>
      <c r="BR64" s="434"/>
      <c r="BS64" s="434"/>
      <c r="BT64" s="434"/>
      <c r="BU64" s="434"/>
      <c r="BV64" s="434"/>
      <c r="BW64" s="434"/>
      <c r="BX64" s="434"/>
      <c r="BY64" s="434"/>
      <c r="BZ64" s="434"/>
      <c r="CA64" s="434"/>
      <c r="CB64" s="434"/>
      <c r="CC64" s="434"/>
      <c r="CD64" s="434"/>
      <c r="CE64" s="434"/>
      <c r="CF64" s="434"/>
      <c r="CG64" s="434"/>
      <c r="CH64" s="434"/>
      <c r="CI64" s="434"/>
      <c r="CJ64" s="434"/>
      <c r="CK64" s="434"/>
      <c r="CL64" s="434"/>
      <c r="CM64" s="434"/>
      <c r="CN64" s="434"/>
      <c r="CO64" s="434"/>
      <c r="CP64" s="434"/>
      <c r="CQ64" s="434"/>
      <c r="CR64" s="434"/>
      <c r="CS64" s="434"/>
      <c r="CT64" s="434"/>
      <c r="CU64" s="434"/>
      <c r="CV64" s="434"/>
      <c r="CW64" s="434"/>
      <c r="CX64" s="434"/>
      <c r="CY64" s="434"/>
      <c r="CZ64" s="434"/>
      <c r="DA64" s="434"/>
      <c r="DB64" s="434"/>
      <c r="DC64" s="434"/>
      <c r="DD64" s="434"/>
      <c r="DE64" s="434"/>
      <c r="DF64" s="434"/>
      <c r="DG64" s="434"/>
      <c r="DH64" s="434"/>
      <c r="DI64" s="434"/>
      <c r="DJ64" s="434"/>
      <c r="DK64" s="434"/>
      <c r="DL64" s="434"/>
      <c r="DM64" s="434"/>
      <c r="DN64" s="434"/>
      <c r="DO64" s="434"/>
      <c r="DP64" s="434"/>
      <c r="DQ64" s="434"/>
      <c r="DR64" s="434"/>
      <c r="DS64" s="434"/>
      <c r="DT64" s="434"/>
      <c r="DU64" s="434"/>
      <c r="DV64" s="434"/>
      <c r="DW64" s="434"/>
      <c r="DX64" s="434"/>
      <c r="DY64" s="434"/>
      <c r="DZ64" s="434"/>
      <c r="EA64" s="434"/>
      <c r="EB64" s="434"/>
      <c r="EC64" s="434"/>
      <c r="ED64" s="434"/>
      <c r="EE64" s="434"/>
      <c r="EF64" s="434"/>
      <c r="EG64" s="434"/>
      <c r="EH64" s="434"/>
      <c r="EI64" s="434"/>
      <c r="EJ64" s="434"/>
      <c r="EK64" s="434"/>
      <c r="EL64" s="434"/>
      <c r="EM64" s="434"/>
      <c r="EN64" s="434"/>
      <c r="EO64" s="434"/>
      <c r="EP64" s="434"/>
      <c r="EQ64" s="434"/>
      <c r="ER64" s="434"/>
      <c r="ES64" s="434"/>
      <c r="ET64" s="434"/>
      <c r="EU64" s="434"/>
      <c r="EV64" s="434"/>
      <c r="EW64" s="434"/>
      <c r="EX64" s="434"/>
      <c r="EY64" s="434"/>
      <c r="EZ64" s="434"/>
      <c r="FA64" s="434"/>
      <c r="FB64" s="434"/>
      <c r="FC64" s="434"/>
      <c r="FD64" s="434"/>
      <c r="FE64" s="434"/>
      <c r="FF64" s="434"/>
      <c r="FG64" s="434"/>
      <c r="FH64" s="434"/>
      <c r="FI64" s="434"/>
      <c r="FJ64" s="434"/>
      <c r="FK64" s="434"/>
      <c r="FL64" s="434"/>
      <c r="FM64" s="434"/>
      <c r="FN64" s="434"/>
      <c r="FO64" s="434"/>
      <c r="FP64" s="434"/>
      <c r="FQ64" s="434"/>
      <c r="FR64" s="434"/>
      <c r="FS64" s="434"/>
      <c r="FT64" s="434"/>
      <c r="FU64" s="434"/>
      <c r="FV64" s="434"/>
      <c r="FW64" s="434"/>
      <c r="FX64" s="434"/>
      <c r="FY64" s="434"/>
      <c r="FZ64" s="434"/>
      <c r="GA64" s="434"/>
      <c r="GB64" s="434"/>
      <c r="GC64" s="434"/>
      <c r="GD64" s="434"/>
      <c r="GE64" s="434"/>
      <c r="GF64" s="434"/>
      <c r="GG64" s="434"/>
      <c r="GH64" s="434"/>
      <c r="GI64" s="434"/>
      <c r="GJ64" s="434"/>
      <c r="GK64" s="434"/>
      <c r="GL64" s="434"/>
      <c r="GM64" s="434"/>
      <c r="GN64" s="434"/>
      <c r="GO64" s="434"/>
      <c r="GP64" s="434"/>
      <c r="GQ64" s="434"/>
      <c r="GR64" s="434"/>
      <c r="GS64" s="434"/>
      <c r="GT64" s="434"/>
      <c r="GU64" s="434"/>
      <c r="GV64" s="434"/>
      <c r="GW64" s="434"/>
    </row>
    <row r="65" spans="2:205" x14ac:dyDescent="0.3">
      <c r="B65" s="433"/>
      <c r="C65" s="434"/>
      <c r="D65" s="438"/>
      <c r="E65" s="434"/>
      <c r="F65" s="434"/>
      <c r="G65" s="434"/>
      <c r="H65" s="434"/>
      <c r="I65" s="434"/>
      <c r="J65" s="434"/>
      <c r="K65" s="434"/>
      <c r="L65" s="434"/>
      <c r="M65" s="434"/>
      <c r="N65" s="434"/>
      <c r="O65" s="434"/>
      <c r="P65" s="434"/>
      <c r="Q65" s="434"/>
      <c r="R65" s="434"/>
      <c r="S65" s="434"/>
      <c r="T65" s="434"/>
      <c r="U65" s="434"/>
      <c r="V65" s="434"/>
      <c r="W65" s="434"/>
      <c r="X65" s="434"/>
      <c r="Y65" s="434"/>
      <c r="Z65" s="434"/>
      <c r="AA65" s="434"/>
      <c r="AB65" s="434"/>
      <c r="AC65" s="434"/>
      <c r="AD65" s="434"/>
      <c r="AE65" s="434"/>
      <c r="AF65" s="434"/>
      <c r="AG65" s="434"/>
      <c r="AH65" s="434"/>
      <c r="AI65" s="434"/>
      <c r="AJ65" s="434"/>
      <c r="AK65" s="434"/>
      <c r="AL65" s="434"/>
      <c r="AM65" s="434"/>
      <c r="AN65" s="434"/>
      <c r="AO65" s="434"/>
      <c r="AP65" s="434"/>
      <c r="AQ65" s="434"/>
      <c r="AR65" s="434"/>
      <c r="AS65" s="434"/>
      <c r="AT65" s="434"/>
      <c r="AU65" s="434"/>
      <c r="AV65" s="434"/>
      <c r="AW65" s="434"/>
      <c r="AX65" s="434"/>
      <c r="AY65" s="434"/>
      <c r="AZ65" s="434"/>
      <c r="BA65" s="434"/>
      <c r="BB65" s="434"/>
      <c r="BC65" s="434"/>
      <c r="BD65" s="434"/>
      <c r="BE65" s="434"/>
      <c r="BF65" s="434"/>
      <c r="BG65" s="434"/>
      <c r="BH65" s="434"/>
      <c r="BI65" s="434"/>
      <c r="BJ65" s="434"/>
      <c r="BK65" s="434"/>
      <c r="BL65" s="434"/>
      <c r="BM65" s="434"/>
      <c r="BN65" s="434"/>
      <c r="BO65" s="434"/>
      <c r="BP65" s="434"/>
      <c r="BQ65" s="434"/>
      <c r="BR65" s="434"/>
      <c r="BS65" s="434"/>
      <c r="BT65" s="434"/>
      <c r="BU65" s="434"/>
      <c r="BV65" s="434"/>
      <c r="BW65" s="434"/>
      <c r="BX65" s="434"/>
      <c r="BY65" s="434"/>
      <c r="BZ65" s="434"/>
      <c r="CA65" s="434"/>
      <c r="CB65" s="434"/>
      <c r="CC65" s="434"/>
      <c r="CD65" s="434"/>
      <c r="CE65" s="434"/>
      <c r="CF65" s="434"/>
      <c r="CG65" s="434"/>
      <c r="CH65" s="434"/>
      <c r="CI65" s="434"/>
      <c r="CJ65" s="434"/>
      <c r="CK65" s="434"/>
      <c r="CL65" s="434"/>
      <c r="CM65" s="434"/>
      <c r="CN65" s="434"/>
      <c r="CO65" s="434"/>
      <c r="CP65" s="434"/>
      <c r="CQ65" s="434"/>
      <c r="CR65" s="434"/>
      <c r="CS65" s="434"/>
      <c r="CT65" s="434"/>
      <c r="CU65" s="434"/>
      <c r="CV65" s="434"/>
      <c r="CW65" s="434"/>
      <c r="CX65" s="434"/>
      <c r="CY65" s="434"/>
      <c r="CZ65" s="434"/>
      <c r="DA65" s="434"/>
      <c r="DB65" s="434"/>
      <c r="DC65" s="434"/>
      <c r="DD65" s="434"/>
      <c r="DE65" s="434"/>
      <c r="DF65" s="434"/>
      <c r="DG65" s="434"/>
      <c r="DH65" s="434"/>
      <c r="DI65" s="434"/>
      <c r="DJ65" s="434"/>
      <c r="DK65" s="434"/>
      <c r="DL65" s="434"/>
      <c r="DM65" s="434"/>
      <c r="DN65" s="434"/>
      <c r="DO65" s="434"/>
      <c r="DP65" s="434"/>
      <c r="DQ65" s="434"/>
      <c r="DR65" s="434"/>
      <c r="DS65" s="434"/>
      <c r="DT65" s="434"/>
      <c r="DU65" s="434"/>
      <c r="DV65" s="434"/>
      <c r="DW65" s="434"/>
      <c r="DX65" s="434"/>
      <c r="DY65" s="434"/>
      <c r="DZ65" s="434"/>
      <c r="EA65" s="434"/>
      <c r="EB65" s="434"/>
      <c r="EC65" s="434"/>
      <c r="ED65" s="434"/>
      <c r="EE65" s="434"/>
      <c r="EF65" s="434"/>
      <c r="EG65" s="434"/>
      <c r="EH65" s="434"/>
      <c r="EI65" s="434"/>
      <c r="EJ65" s="434"/>
      <c r="EK65" s="434"/>
      <c r="EL65" s="434"/>
      <c r="EM65" s="434"/>
      <c r="EN65" s="434"/>
      <c r="EO65" s="434"/>
      <c r="EP65" s="434"/>
      <c r="EQ65" s="434"/>
      <c r="ER65" s="434"/>
      <c r="ES65" s="434"/>
      <c r="ET65" s="434"/>
      <c r="EU65" s="434"/>
      <c r="EV65" s="434"/>
      <c r="EW65" s="434"/>
      <c r="EX65" s="434"/>
      <c r="EY65" s="434"/>
      <c r="EZ65" s="434"/>
      <c r="FA65" s="434"/>
      <c r="FB65" s="434"/>
      <c r="FC65" s="434"/>
      <c r="FD65" s="434"/>
      <c r="FE65" s="434"/>
      <c r="FF65" s="434"/>
      <c r="FG65" s="434"/>
      <c r="FH65" s="434"/>
      <c r="FI65" s="434"/>
      <c r="FJ65" s="434"/>
      <c r="FK65" s="434"/>
      <c r="FL65" s="434"/>
      <c r="FM65" s="434"/>
      <c r="FN65" s="434"/>
      <c r="FO65" s="434"/>
      <c r="FP65" s="434"/>
      <c r="FQ65" s="434"/>
      <c r="FR65" s="434"/>
      <c r="FS65" s="434"/>
      <c r="FT65" s="434"/>
      <c r="FU65" s="434"/>
      <c r="FV65" s="434"/>
      <c r="FW65" s="434"/>
      <c r="FX65" s="434"/>
      <c r="FY65" s="434"/>
      <c r="FZ65" s="434"/>
      <c r="GA65" s="434"/>
      <c r="GB65" s="434"/>
      <c r="GC65" s="434"/>
      <c r="GD65" s="434"/>
      <c r="GE65" s="434"/>
      <c r="GF65" s="434"/>
      <c r="GG65" s="434"/>
      <c r="GH65" s="434"/>
      <c r="GI65" s="434"/>
      <c r="GJ65" s="434"/>
      <c r="GK65" s="434"/>
      <c r="GL65" s="434"/>
      <c r="GM65" s="434"/>
      <c r="GN65" s="434"/>
      <c r="GO65" s="434"/>
      <c r="GP65" s="434"/>
      <c r="GQ65" s="434"/>
      <c r="GR65" s="434"/>
      <c r="GS65" s="434"/>
      <c r="GT65" s="434"/>
      <c r="GU65" s="434"/>
      <c r="GV65" s="434"/>
      <c r="GW65" s="434"/>
    </row>
    <row r="66" spans="2:205" x14ac:dyDescent="0.3">
      <c r="B66" s="433"/>
      <c r="C66" s="434"/>
      <c r="D66" s="438"/>
      <c r="E66" s="434"/>
      <c r="F66" s="434"/>
      <c r="G66" s="434"/>
      <c r="H66" s="434"/>
      <c r="I66" s="434"/>
      <c r="J66" s="434"/>
      <c r="K66" s="434"/>
      <c r="L66" s="434"/>
      <c r="M66" s="434"/>
      <c r="N66" s="434"/>
      <c r="O66" s="434"/>
      <c r="P66" s="434"/>
      <c r="Q66" s="434"/>
      <c r="R66" s="434"/>
      <c r="S66" s="434"/>
      <c r="T66" s="434"/>
      <c r="U66" s="434"/>
      <c r="V66" s="434"/>
      <c r="W66" s="434"/>
      <c r="X66" s="434"/>
      <c r="Y66" s="434"/>
      <c r="Z66" s="434"/>
      <c r="AA66" s="434"/>
      <c r="AB66" s="434"/>
      <c r="AC66" s="434"/>
      <c r="AD66" s="434"/>
      <c r="AE66" s="434"/>
      <c r="AF66" s="434"/>
      <c r="AG66" s="434"/>
      <c r="AH66" s="434"/>
      <c r="AI66" s="434"/>
      <c r="AJ66" s="434"/>
      <c r="AK66" s="434"/>
      <c r="AL66" s="434"/>
      <c r="AM66" s="434"/>
      <c r="AN66" s="434"/>
      <c r="AO66" s="434"/>
      <c r="AP66" s="434"/>
      <c r="AQ66" s="434"/>
      <c r="AR66" s="434"/>
      <c r="AS66" s="434"/>
      <c r="AT66" s="434"/>
      <c r="AU66" s="434"/>
      <c r="AV66" s="434"/>
      <c r="AW66" s="434"/>
      <c r="AX66" s="434"/>
      <c r="AY66" s="434"/>
      <c r="AZ66" s="434"/>
      <c r="BA66" s="434"/>
      <c r="BB66" s="434"/>
      <c r="BC66" s="434"/>
      <c r="BD66" s="434"/>
      <c r="BE66" s="434"/>
      <c r="BF66" s="434"/>
      <c r="BG66" s="434"/>
      <c r="BH66" s="434"/>
      <c r="BI66" s="434"/>
      <c r="BJ66" s="434"/>
      <c r="BK66" s="434"/>
      <c r="BL66" s="434"/>
      <c r="BM66" s="434"/>
      <c r="BN66" s="434"/>
      <c r="BO66" s="434"/>
      <c r="BP66" s="434"/>
      <c r="BQ66" s="434"/>
      <c r="BR66" s="434"/>
      <c r="BS66" s="434"/>
      <c r="BT66" s="434"/>
      <c r="BU66" s="434"/>
      <c r="BV66" s="434"/>
      <c r="BW66" s="434"/>
      <c r="BX66" s="434"/>
      <c r="BY66" s="434"/>
      <c r="BZ66" s="434"/>
      <c r="CA66" s="434"/>
      <c r="CB66" s="434"/>
      <c r="CC66" s="434"/>
      <c r="CD66" s="434"/>
      <c r="CE66" s="434"/>
      <c r="CF66" s="434"/>
      <c r="CG66" s="434"/>
      <c r="CH66" s="434"/>
      <c r="CI66" s="434"/>
      <c r="CJ66" s="434"/>
      <c r="CK66" s="434"/>
      <c r="CL66" s="434"/>
      <c r="CM66" s="434"/>
      <c r="CN66" s="434"/>
      <c r="CO66" s="434"/>
      <c r="CP66" s="434"/>
      <c r="CQ66" s="434"/>
      <c r="CR66" s="434"/>
      <c r="CS66" s="434"/>
      <c r="CT66" s="434"/>
      <c r="CU66" s="434"/>
      <c r="CV66" s="434"/>
      <c r="CW66" s="434"/>
      <c r="CX66" s="434"/>
      <c r="CY66" s="434"/>
      <c r="CZ66" s="434"/>
      <c r="DA66" s="434"/>
      <c r="DB66" s="434"/>
      <c r="DC66" s="434"/>
      <c r="DD66" s="434"/>
      <c r="DE66" s="434"/>
      <c r="DF66" s="434"/>
      <c r="DG66" s="434"/>
      <c r="DH66" s="434"/>
      <c r="DI66" s="434"/>
      <c r="DJ66" s="434"/>
      <c r="DK66" s="434"/>
      <c r="DL66" s="434"/>
      <c r="DM66" s="434"/>
      <c r="DN66" s="434"/>
      <c r="DO66" s="434"/>
      <c r="DP66" s="434"/>
      <c r="DQ66" s="434"/>
      <c r="DR66" s="434"/>
      <c r="DS66" s="434"/>
      <c r="DT66" s="434"/>
      <c r="DU66" s="434"/>
      <c r="DV66" s="434"/>
      <c r="DW66" s="434"/>
      <c r="DX66" s="434"/>
      <c r="DY66" s="434"/>
      <c r="DZ66" s="434"/>
      <c r="EA66" s="434"/>
      <c r="EB66" s="434"/>
      <c r="EC66" s="434"/>
      <c r="ED66" s="434"/>
      <c r="EE66" s="434"/>
      <c r="EF66" s="434"/>
      <c r="EG66" s="434"/>
      <c r="EH66" s="434"/>
      <c r="EI66" s="434"/>
      <c r="EJ66" s="434"/>
      <c r="EK66" s="434"/>
      <c r="EL66" s="434"/>
      <c r="EM66" s="434"/>
      <c r="EN66" s="434"/>
      <c r="EO66" s="434"/>
      <c r="EP66" s="434"/>
      <c r="EQ66" s="434"/>
      <c r="ER66" s="434"/>
      <c r="ES66" s="434"/>
      <c r="ET66" s="434"/>
      <c r="EU66" s="434"/>
      <c r="EV66" s="434"/>
      <c r="EW66" s="434"/>
      <c r="EX66" s="434"/>
      <c r="EY66" s="434"/>
      <c r="EZ66" s="434"/>
      <c r="FA66" s="434"/>
      <c r="FB66" s="434"/>
      <c r="FC66" s="434"/>
      <c r="FD66" s="434"/>
      <c r="FE66" s="434"/>
      <c r="FF66" s="434"/>
      <c r="FG66" s="434"/>
      <c r="FH66" s="434"/>
      <c r="FI66" s="434"/>
      <c r="FJ66" s="434"/>
      <c r="FK66" s="434"/>
      <c r="FL66" s="434"/>
      <c r="FM66" s="434"/>
      <c r="FN66" s="434"/>
      <c r="FO66" s="434"/>
      <c r="FP66" s="434"/>
      <c r="FQ66" s="434"/>
      <c r="FR66" s="434"/>
      <c r="FS66" s="434"/>
      <c r="FT66" s="434"/>
      <c r="FU66" s="434"/>
      <c r="FV66" s="434"/>
      <c r="FW66" s="434"/>
      <c r="FX66" s="434"/>
      <c r="FY66" s="434"/>
      <c r="FZ66" s="434"/>
      <c r="GA66" s="434"/>
      <c r="GB66" s="434"/>
      <c r="GC66" s="434"/>
      <c r="GD66" s="434"/>
      <c r="GE66" s="434"/>
      <c r="GF66" s="434"/>
      <c r="GG66" s="434"/>
      <c r="GH66" s="434"/>
      <c r="GI66" s="434"/>
      <c r="GJ66" s="434"/>
      <c r="GK66" s="434"/>
      <c r="GL66" s="434"/>
      <c r="GM66" s="434"/>
      <c r="GN66" s="434"/>
      <c r="GO66" s="434"/>
      <c r="GP66" s="434"/>
      <c r="GQ66" s="434"/>
      <c r="GR66" s="434"/>
      <c r="GS66" s="434"/>
      <c r="GT66" s="434"/>
      <c r="GU66" s="434"/>
      <c r="GV66" s="434"/>
      <c r="GW66" s="434"/>
    </row>
    <row r="67" spans="2:205" x14ac:dyDescent="0.3">
      <c r="B67" s="433"/>
      <c r="C67" s="434"/>
      <c r="D67" s="438"/>
      <c r="E67" s="434"/>
      <c r="F67" s="434"/>
      <c r="G67" s="434"/>
      <c r="H67" s="434"/>
      <c r="I67" s="434"/>
      <c r="J67" s="434"/>
      <c r="K67" s="434"/>
      <c r="L67" s="434"/>
      <c r="M67" s="434"/>
      <c r="N67" s="434"/>
      <c r="O67" s="434"/>
      <c r="P67" s="434"/>
      <c r="Q67" s="434"/>
      <c r="R67" s="434"/>
      <c r="S67" s="434"/>
      <c r="T67" s="434"/>
      <c r="U67" s="434"/>
      <c r="V67" s="434"/>
      <c r="W67" s="434"/>
      <c r="X67" s="434"/>
      <c r="Y67" s="434"/>
      <c r="Z67" s="434"/>
      <c r="AA67" s="434"/>
      <c r="AB67" s="434"/>
      <c r="AC67" s="434"/>
      <c r="AD67" s="434"/>
      <c r="AE67" s="434"/>
      <c r="AF67" s="434"/>
      <c r="AG67" s="434"/>
      <c r="AH67" s="434"/>
      <c r="AI67" s="434"/>
      <c r="AJ67" s="434"/>
      <c r="AK67" s="434"/>
      <c r="AL67" s="434"/>
      <c r="AM67" s="434"/>
      <c r="AN67" s="434"/>
      <c r="AO67" s="434"/>
      <c r="AP67" s="434"/>
      <c r="AQ67" s="434"/>
      <c r="AR67" s="434"/>
      <c r="AS67" s="434"/>
      <c r="AT67" s="434"/>
      <c r="AU67" s="434"/>
      <c r="AV67" s="434"/>
      <c r="AW67" s="434"/>
      <c r="AX67" s="434"/>
      <c r="AY67" s="434"/>
      <c r="AZ67" s="434"/>
      <c r="BA67" s="434"/>
      <c r="BB67" s="434"/>
      <c r="BC67" s="434"/>
      <c r="BD67" s="434"/>
      <c r="BE67" s="434"/>
      <c r="BF67" s="434"/>
      <c r="BG67" s="434"/>
      <c r="BH67" s="434"/>
      <c r="BI67" s="434"/>
      <c r="BJ67" s="434"/>
      <c r="BK67" s="434"/>
      <c r="BL67" s="434"/>
      <c r="BM67" s="434"/>
      <c r="BN67" s="434"/>
      <c r="BO67" s="434"/>
      <c r="BP67" s="434"/>
      <c r="BQ67" s="434"/>
      <c r="BR67" s="434"/>
      <c r="BS67" s="434"/>
      <c r="BT67" s="434"/>
      <c r="BU67" s="434"/>
      <c r="BV67" s="434"/>
      <c r="BW67" s="434"/>
      <c r="BX67" s="434"/>
      <c r="BY67" s="434"/>
      <c r="BZ67" s="434"/>
      <c r="CA67" s="434"/>
      <c r="CB67" s="434"/>
      <c r="CC67" s="434"/>
      <c r="CD67" s="434"/>
      <c r="CE67" s="434"/>
      <c r="CF67" s="434"/>
      <c r="CG67" s="434"/>
      <c r="CH67" s="434"/>
      <c r="CI67" s="434"/>
      <c r="CJ67" s="434"/>
      <c r="CK67" s="434"/>
      <c r="CL67" s="434"/>
      <c r="CM67" s="434"/>
      <c r="CN67" s="434"/>
      <c r="CO67" s="434"/>
      <c r="CP67" s="434"/>
      <c r="CQ67" s="434"/>
      <c r="CR67" s="434"/>
      <c r="CS67" s="434"/>
      <c r="CT67" s="434"/>
      <c r="CU67" s="434"/>
      <c r="CV67" s="434"/>
      <c r="CW67" s="434"/>
      <c r="CX67" s="434"/>
      <c r="CY67" s="434"/>
      <c r="CZ67" s="434"/>
      <c r="DA67" s="434"/>
      <c r="DB67" s="434"/>
      <c r="DC67" s="434"/>
      <c r="DD67" s="434"/>
      <c r="DE67" s="434"/>
      <c r="DF67" s="434"/>
      <c r="DG67" s="434"/>
      <c r="DH67" s="434"/>
      <c r="DI67" s="434"/>
      <c r="DJ67" s="434"/>
      <c r="DK67" s="434"/>
      <c r="DL67" s="434"/>
      <c r="DM67" s="434"/>
      <c r="DN67" s="434"/>
      <c r="DO67" s="434"/>
      <c r="DP67" s="434"/>
      <c r="DQ67" s="434"/>
      <c r="DR67" s="434"/>
      <c r="DS67" s="434"/>
      <c r="DT67" s="434"/>
      <c r="DU67" s="434"/>
      <c r="DV67" s="434"/>
      <c r="DW67" s="434"/>
      <c r="DX67" s="434"/>
      <c r="DY67" s="434"/>
      <c r="DZ67" s="434"/>
      <c r="EA67" s="434"/>
      <c r="EB67" s="434"/>
      <c r="EC67" s="434"/>
      <c r="ED67" s="434"/>
      <c r="EE67" s="434"/>
      <c r="EF67" s="434"/>
      <c r="EG67" s="434"/>
      <c r="EH67" s="434"/>
      <c r="EI67" s="434"/>
      <c r="EJ67" s="434"/>
      <c r="EK67" s="434"/>
      <c r="EL67" s="434"/>
      <c r="EM67" s="434"/>
      <c r="EN67" s="434"/>
      <c r="EO67" s="434"/>
      <c r="EP67" s="434"/>
      <c r="EQ67" s="434"/>
      <c r="ER67" s="434"/>
      <c r="ES67" s="434"/>
      <c r="ET67" s="434"/>
      <c r="EU67" s="434"/>
      <c r="EV67" s="434"/>
      <c r="EW67" s="434"/>
      <c r="EX67" s="434"/>
      <c r="EY67" s="434"/>
      <c r="EZ67" s="434"/>
      <c r="FA67" s="434"/>
      <c r="FB67" s="434"/>
      <c r="FC67" s="434"/>
      <c r="FD67" s="434"/>
      <c r="FE67" s="434"/>
      <c r="FF67" s="434"/>
      <c r="FG67" s="434"/>
      <c r="FH67" s="434"/>
      <c r="FI67" s="434"/>
      <c r="FJ67" s="434"/>
      <c r="FK67" s="434"/>
      <c r="FL67" s="434"/>
      <c r="FM67" s="434"/>
      <c r="FN67" s="434"/>
      <c r="FO67" s="434"/>
      <c r="FP67" s="434"/>
      <c r="FQ67" s="434"/>
      <c r="FR67" s="434"/>
      <c r="FS67" s="434"/>
      <c r="FT67" s="434"/>
      <c r="FU67" s="434"/>
      <c r="FV67" s="434"/>
      <c r="FW67" s="434"/>
      <c r="FX67" s="434"/>
      <c r="FY67" s="434"/>
      <c r="FZ67" s="434"/>
      <c r="GA67" s="434"/>
      <c r="GB67" s="434"/>
      <c r="GC67" s="434"/>
      <c r="GD67" s="434"/>
      <c r="GE67" s="434"/>
      <c r="GF67" s="434"/>
      <c r="GG67" s="434"/>
      <c r="GH67" s="434"/>
      <c r="GI67" s="434"/>
      <c r="GJ67" s="434"/>
      <c r="GK67" s="434"/>
      <c r="GL67" s="434"/>
      <c r="GM67" s="434"/>
      <c r="GN67" s="434"/>
      <c r="GO67" s="434"/>
      <c r="GP67" s="434"/>
      <c r="GQ67" s="434"/>
      <c r="GR67" s="434"/>
      <c r="GS67" s="434"/>
      <c r="GT67" s="434"/>
      <c r="GU67" s="434"/>
      <c r="GV67" s="434"/>
      <c r="GW67" s="434"/>
    </row>
    <row r="68" spans="2:205" x14ac:dyDescent="0.3">
      <c r="B68" s="433"/>
      <c r="C68" s="434"/>
      <c r="D68" s="438"/>
      <c r="E68" s="434"/>
      <c r="F68" s="434"/>
      <c r="G68" s="434"/>
      <c r="H68" s="434"/>
      <c r="I68" s="434"/>
      <c r="J68" s="434"/>
      <c r="K68" s="434"/>
      <c r="L68" s="434"/>
      <c r="M68" s="434"/>
      <c r="N68" s="434"/>
      <c r="O68" s="434"/>
      <c r="P68" s="434"/>
      <c r="Q68" s="434"/>
      <c r="R68" s="434"/>
      <c r="S68" s="434"/>
      <c r="T68" s="434"/>
      <c r="U68" s="434"/>
      <c r="V68" s="434"/>
      <c r="W68" s="434"/>
      <c r="X68" s="434"/>
      <c r="Y68" s="434"/>
      <c r="Z68" s="434"/>
      <c r="AA68" s="434"/>
      <c r="AB68" s="434"/>
      <c r="AC68" s="434"/>
      <c r="AD68" s="434"/>
      <c r="AE68" s="434"/>
      <c r="AF68" s="434"/>
      <c r="AG68" s="434"/>
      <c r="AH68" s="434"/>
      <c r="AI68" s="434"/>
      <c r="AJ68" s="434"/>
      <c r="AK68" s="434"/>
      <c r="AL68" s="434"/>
      <c r="AM68" s="434"/>
      <c r="AN68" s="434"/>
      <c r="AO68" s="434"/>
      <c r="AP68" s="434"/>
      <c r="AQ68" s="434"/>
      <c r="AR68" s="434"/>
      <c r="AS68" s="434"/>
      <c r="AT68" s="434"/>
      <c r="AU68" s="434"/>
      <c r="AV68" s="434"/>
      <c r="AW68" s="434"/>
      <c r="AX68" s="434"/>
      <c r="AY68" s="434"/>
      <c r="AZ68" s="434"/>
      <c r="BA68" s="434"/>
      <c r="BB68" s="434"/>
      <c r="BC68" s="434"/>
      <c r="BD68" s="434"/>
      <c r="BE68" s="434"/>
      <c r="BF68" s="434"/>
      <c r="BG68" s="434"/>
      <c r="BH68" s="434"/>
      <c r="BI68" s="434"/>
      <c r="BJ68" s="434"/>
      <c r="BK68" s="434"/>
      <c r="BL68" s="434"/>
      <c r="BM68" s="434"/>
      <c r="BN68" s="434"/>
      <c r="BO68" s="434"/>
      <c r="BP68" s="434"/>
      <c r="BQ68" s="434"/>
      <c r="BR68" s="434"/>
      <c r="BS68" s="434"/>
      <c r="BT68" s="434"/>
      <c r="BU68" s="434"/>
      <c r="BV68" s="434"/>
      <c r="BW68" s="434"/>
      <c r="BX68" s="434"/>
      <c r="BY68" s="434"/>
      <c r="BZ68" s="434"/>
      <c r="CA68" s="434"/>
      <c r="CB68" s="434"/>
      <c r="CC68" s="434"/>
      <c r="CD68" s="434"/>
      <c r="CE68" s="434"/>
      <c r="CF68" s="434"/>
      <c r="CG68" s="434"/>
      <c r="CH68" s="434"/>
      <c r="CI68" s="434"/>
      <c r="CJ68" s="434"/>
      <c r="CK68" s="434"/>
      <c r="CL68" s="434"/>
      <c r="CM68" s="434"/>
      <c r="CN68" s="434"/>
      <c r="CO68" s="434"/>
      <c r="CP68" s="434"/>
      <c r="CQ68" s="434"/>
      <c r="CR68" s="434"/>
      <c r="CS68" s="434"/>
      <c r="CT68" s="434"/>
      <c r="CU68" s="434"/>
      <c r="CV68" s="434"/>
      <c r="CW68" s="434"/>
      <c r="CX68" s="434"/>
      <c r="CY68" s="434"/>
      <c r="CZ68" s="434"/>
      <c r="DA68" s="434"/>
      <c r="DB68" s="434"/>
      <c r="DC68" s="434"/>
      <c r="DD68" s="434"/>
      <c r="DE68" s="434"/>
      <c r="DF68" s="434"/>
      <c r="DG68" s="434"/>
      <c r="DH68" s="434"/>
      <c r="DI68" s="434"/>
      <c r="DJ68" s="434"/>
      <c r="DK68" s="434"/>
      <c r="DL68" s="434"/>
      <c r="DM68" s="434"/>
      <c r="DN68" s="434"/>
      <c r="DO68" s="434"/>
      <c r="DP68" s="434"/>
      <c r="DQ68" s="434"/>
      <c r="DR68" s="434"/>
      <c r="DS68" s="434"/>
      <c r="DT68" s="434"/>
      <c r="DU68" s="434"/>
      <c r="DV68" s="434"/>
      <c r="DW68" s="434"/>
      <c r="DX68" s="434"/>
      <c r="DY68" s="434"/>
      <c r="DZ68" s="434"/>
      <c r="EA68" s="434"/>
      <c r="EB68" s="434"/>
      <c r="EC68" s="434"/>
      <c r="ED68" s="434"/>
      <c r="EE68" s="434"/>
      <c r="EF68" s="434"/>
      <c r="EG68" s="434"/>
      <c r="EH68" s="434"/>
      <c r="EI68" s="434"/>
      <c r="EJ68" s="434"/>
      <c r="EK68" s="434"/>
      <c r="EL68" s="434"/>
      <c r="EM68" s="434"/>
      <c r="EN68" s="434"/>
      <c r="EO68" s="434"/>
      <c r="EP68" s="434"/>
      <c r="EQ68" s="434"/>
      <c r="ER68" s="434"/>
      <c r="ES68" s="434"/>
      <c r="ET68" s="434"/>
      <c r="EU68" s="434"/>
      <c r="EV68" s="434"/>
      <c r="EW68" s="434"/>
      <c r="EX68" s="434"/>
      <c r="EY68" s="434"/>
      <c r="EZ68" s="434"/>
      <c r="FA68" s="434"/>
      <c r="FB68" s="434"/>
      <c r="FC68" s="434"/>
      <c r="FD68" s="434"/>
      <c r="FE68" s="434"/>
      <c r="FF68" s="434"/>
      <c r="FG68" s="434"/>
      <c r="FH68" s="434"/>
      <c r="FI68" s="434"/>
      <c r="FJ68" s="434"/>
      <c r="FK68" s="434"/>
      <c r="FL68" s="434"/>
      <c r="FM68" s="434"/>
      <c r="FN68" s="434"/>
      <c r="FO68" s="434"/>
      <c r="FP68" s="434"/>
      <c r="FQ68" s="434"/>
      <c r="FR68" s="434"/>
      <c r="FS68" s="434"/>
      <c r="FT68" s="434"/>
      <c r="FU68" s="434"/>
      <c r="FV68" s="434"/>
      <c r="FW68" s="434"/>
      <c r="FX68" s="434"/>
      <c r="FY68" s="434"/>
      <c r="FZ68" s="434"/>
      <c r="GA68" s="434"/>
      <c r="GB68" s="434"/>
      <c r="GC68" s="434"/>
      <c r="GD68" s="434"/>
      <c r="GE68" s="434"/>
      <c r="GF68" s="434"/>
      <c r="GG68" s="434"/>
      <c r="GH68" s="434"/>
      <c r="GI68" s="434"/>
      <c r="GJ68" s="434"/>
      <c r="GK68" s="434"/>
      <c r="GL68" s="434"/>
      <c r="GM68" s="434"/>
      <c r="GN68" s="434"/>
      <c r="GO68" s="434"/>
      <c r="GP68" s="434"/>
      <c r="GQ68" s="434"/>
      <c r="GR68" s="434"/>
      <c r="GS68" s="434"/>
      <c r="GT68" s="434"/>
      <c r="GU68" s="434"/>
      <c r="GV68" s="434"/>
      <c r="GW68" s="434"/>
    </row>
    <row r="69" spans="2:205" x14ac:dyDescent="0.3">
      <c r="B69" s="433"/>
      <c r="C69" s="434"/>
      <c r="D69" s="438"/>
      <c r="E69" s="434"/>
      <c r="F69" s="434"/>
      <c r="G69" s="434"/>
      <c r="H69" s="434"/>
      <c r="I69" s="434"/>
      <c r="J69" s="434"/>
      <c r="K69" s="434"/>
      <c r="L69" s="434"/>
      <c r="M69" s="434"/>
      <c r="N69" s="434"/>
      <c r="O69" s="434"/>
      <c r="P69" s="434"/>
      <c r="Q69" s="434"/>
      <c r="R69" s="434"/>
      <c r="S69" s="434"/>
      <c r="T69" s="434"/>
      <c r="U69" s="434"/>
      <c r="V69" s="434"/>
      <c r="W69" s="434"/>
      <c r="X69" s="434"/>
      <c r="Y69" s="434"/>
      <c r="Z69" s="434"/>
      <c r="AA69" s="434"/>
      <c r="AB69" s="434"/>
      <c r="AC69" s="434"/>
      <c r="AD69" s="434"/>
      <c r="AE69" s="434"/>
      <c r="AF69" s="434"/>
      <c r="AG69" s="434"/>
      <c r="AH69" s="434"/>
      <c r="AI69" s="434"/>
      <c r="AJ69" s="434"/>
      <c r="AK69" s="434"/>
      <c r="AL69" s="434"/>
      <c r="AM69" s="434"/>
      <c r="AN69" s="434"/>
      <c r="AO69" s="434"/>
      <c r="AP69" s="434"/>
      <c r="AQ69" s="434"/>
      <c r="AR69" s="434"/>
      <c r="AS69" s="434"/>
      <c r="AT69" s="434"/>
      <c r="AU69" s="434"/>
      <c r="AV69" s="434"/>
      <c r="AW69" s="434"/>
      <c r="AX69" s="434"/>
      <c r="AY69" s="434"/>
      <c r="AZ69" s="434"/>
      <c r="BA69" s="434"/>
      <c r="BB69" s="434"/>
      <c r="BC69" s="434"/>
      <c r="BD69" s="434"/>
      <c r="BE69" s="434"/>
      <c r="BF69" s="434"/>
      <c r="BG69" s="434"/>
      <c r="BH69" s="434"/>
      <c r="BI69" s="434"/>
      <c r="BJ69" s="434"/>
      <c r="BK69" s="434"/>
      <c r="BL69" s="434"/>
      <c r="BM69" s="434"/>
      <c r="BN69" s="434"/>
      <c r="BO69" s="434"/>
      <c r="BP69" s="434"/>
      <c r="BQ69" s="434"/>
      <c r="BR69" s="434"/>
      <c r="BS69" s="434"/>
      <c r="BT69" s="434"/>
      <c r="BU69" s="434"/>
      <c r="BV69" s="434"/>
      <c r="BW69" s="434"/>
      <c r="BX69" s="434"/>
      <c r="BY69" s="434"/>
      <c r="BZ69" s="434"/>
      <c r="CA69" s="434"/>
      <c r="CB69" s="434"/>
      <c r="CC69" s="434"/>
      <c r="CD69" s="434"/>
      <c r="CE69" s="434"/>
      <c r="CF69" s="434"/>
      <c r="CG69" s="434"/>
      <c r="CH69" s="434"/>
      <c r="CI69" s="434"/>
      <c r="CJ69" s="434"/>
      <c r="CK69" s="434"/>
      <c r="CL69" s="434"/>
      <c r="CM69" s="434"/>
      <c r="CN69" s="434"/>
      <c r="CO69" s="434"/>
      <c r="CP69" s="434"/>
      <c r="CQ69" s="434"/>
      <c r="CR69" s="434"/>
      <c r="CS69" s="434"/>
      <c r="CT69" s="434"/>
      <c r="CU69" s="434"/>
      <c r="CV69" s="434"/>
      <c r="CW69" s="434"/>
      <c r="CX69" s="434"/>
      <c r="CY69" s="434"/>
      <c r="CZ69" s="434"/>
      <c r="DA69" s="434"/>
      <c r="DB69" s="434"/>
      <c r="DC69" s="434"/>
      <c r="DD69" s="434"/>
      <c r="DE69" s="434"/>
      <c r="DF69" s="434"/>
      <c r="DG69" s="434"/>
      <c r="DH69" s="434"/>
      <c r="DI69" s="434"/>
      <c r="DJ69" s="434"/>
      <c r="DK69" s="434"/>
      <c r="DL69" s="434"/>
      <c r="DM69" s="434"/>
      <c r="DN69" s="434"/>
      <c r="DO69" s="434"/>
      <c r="DP69" s="434"/>
      <c r="DQ69" s="434"/>
      <c r="DR69" s="434"/>
      <c r="DS69" s="434"/>
      <c r="DT69" s="434"/>
      <c r="DU69" s="434"/>
      <c r="DV69" s="434"/>
      <c r="DW69" s="434"/>
      <c r="DX69" s="434"/>
      <c r="DY69" s="434"/>
      <c r="DZ69" s="434"/>
      <c r="EA69" s="434"/>
      <c r="EB69" s="434"/>
      <c r="EC69" s="434"/>
      <c r="ED69" s="434"/>
      <c r="EE69" s="434"/>
      <c r="EF69" s="434"/>
      <c r="EG69" s="434"/>
      <c r="EH69" s="434"/>
      <c r="EI69" s="434"/>
      <c r="EJ69" s="434"/>
      <c r="EK69" s="434"/>
      <c r="EL69" s="434"/>
      <c r="EM69" s="434"/>
      <c r="EN69" s="434"/>
      <c r="EO69" s="434"/>
      <c r="EP69" s="434"/>
      <c r="EQ69" s="434"/>
      <c r="ER69" s="434"/>
      <c r="ES69" s="434"/>
      <c r="ET69" s="434"/>
      <c r="EU69" s="434"/>
      <c r="EV69" s="434"/>
      <c r="EW69" s="434"/>
      <c r="EX69" s="434"/>
      <c r="EY69" s="434"/>
      <c r="EZ69" s="434"/>
      <c r="FA69" s="434"/>
      <c r="FB69" s="434"/>
      <c r="FC69" s="434"/>
      <c r="FD69" s="434"/>
      <c r="FE69" s="434"/>
      <c r="FF69" s="434"/>
      <c r="FG69" s="434"/>
      <c r="FH69" s="434"/>
      <c r="FI69" s="434"/>
      <c r="FJ69" s="434"/>
      <c r="FK69" s="434"/>
      <c r="FL69" s="434"/>
      <c r="FM69" s="434"/>
      <c r="FN69" s="434"/>
      <c r="FO69" s="434"/>
      <c r="FP69" s="434"/>
      <c r="FQ69" s="434"/>
      <c r="FR69" s="434"/>
      <c r="FS69" s="434"/>
      <c r="FT69" s="434"/>
      <c r="FU69" s="434"/>
      <c r="FV69" s="434"/>
      <c r="FW69" s="434"/>
      <c r="FX69" s="434"/>
      <c r="FY69" s="434"/>
      <c r="FZ69" s="434"/>
      <c r="GA69" s="434"/>
      <c r="GB69" s="434"/>
      <c r="GC69" s="434"/>
      <c r="GD69" s="434"/>
      <c r="GE69" s="434"/>
      <c r="GF69" s="434"/>
      <c r="GG69" s="434"/>
      <c r="GH69" s="434"/>
      <c r="GI69" s="434"/>
      <c r="GJ69" s="434"/>
      <c r="GK69" s="434"/>
      <c r="GL69" s="434"/>
      <c r="GM69" s="434"/>
      <c r="GN69" s="434"/>
      <c r="GO69" s="434"/>
      <c r="GP69" s="434"/>
      <c r="GQ69" s="434"/>
      <c r="GR69" s="434"/>
      <c r="GS69" s="434"/>
      <c r="GT69" s="434"/>
      <c r="GU69" s="434"/>
      <c r="GV69" s="434"/>
      <c r="GW69" s="434"/>
    </row>
    <row r="70" spans="2:205" x14ac:dyDescent="0.3">
      <c r="B70" s="433"/>
      <c r="C70" s="434"/>
      <c r="D70" s="438"/>
      <c r="E70" s="434"/>
      <c r="F70" s="434"/>
      <c r="G70" s="434"/>
      <c r="H70" s="434"/>
      <c r="I70" s="434"/>
      <c r="J70" s="434"/>
      <c r="K70" s="434"/>
      <c r="L70" s="434"/>
      <c r="M70" s="434"/>
      <c r="N70" s="434"/>
      <c r="O70" s="434"/>
      <c r="P70" s="434"/>
      <c r="Q70" s="434"/>
      <c r="R70" s="434"/>
      <c r="S70" s="434"/>
      <c r="T70" s="434"/>
      <c r="U70" s="434"/>
      <c r="V70" s="434"/>
      <c r="W70" s="434"/>
      <c r="X70" s="434"/>
      <c r="Y70" s="434"/>
      <c r="Z70" s="434"/>
      <c r="AA70" s="434"/>
      <c r="AB70" s="434"/>
      <c r="AC70" s="434"/>
      <c r="AD70" s="434"/>
      <c r="AE70" s="434"/>
      <c r="AF70" s="434"/>
      <c r="AG70" s="434"/>
      <c r="AH70" s="434"/>
      <c r="AI70" s="434"/>
      <c r="AJ70" s="434"/>
      <c r="AK70" s="434"/>
      <c r="AL70" s="434"/>
      <c r="AM70" s="434"/>
      <c r="AN70" s="434"/>
      <c r="AO70" s="434"/>
      <c r="AP70" s="434"/>
      <c r="AQ70" s="434"/>
      <c r="AR70" s="434"/>
      <c r="AS70" s="434"/>
      <c r="AT70" s="434"/>
      <c r="AU70" s="434"/>
      <c r="AV70" s="434"/>
      <c r="AW70" s="434"/>
      <c r="AX70" s="434"/>
      <c r="AY70" s="434"/>
      <c r="AZ70" s="434"/>
      <c r="BA70" s="434"/>
      <c r="BB70" s="434"/>
      <c r="BC70" s="434"/>
      <c r="BD70" s="434"/>
      <c r="BE70" s="434"/>
      <c r="BF70" s="434"/>
      <c r="BG70" s="434"/>
      <c r="BH70" s="434"/>
      <c r="BI70" s="434"/>
      <c r="BJ70" s="434"/>
      <c r="BK70" s="434"/>
      <c r="BL70" s="434"/>
      <c r="BM70" s="434"/>
      <c r="BN70" s="434"/>
      <c r="BO70" s="434"/>
      <c r="BP70" s="434"/>
      <c r="BQ70" s="434"/>
      <c r="BR70" s="434"/>
      <c r="BS70" s="434"/>
      <c r="BT70" s="434"/>
      <c r="BU70" s="434"/>
      <c r="BV70" s="434"/>
      <c r="BW70" s="434"/>
      <c r="BX70" s="434"/>
      <c r="BY70" s="434"/>
      <c r="BZ70" s="434"/>
      <c r="CA70" s="434"/>
      <c r="CB70" s="434"/>
      <c r="CC70" s="434"/>
      <c r="CD70" s="434"/>
      <c r="CE70" s="434"/>
      <c r="CF70" s="434"/>
      <c r="CG70" s="434"/>
      <c r="CH70" s="434"/>
      <c r="CI70" s="434"/>
      <c r="CJ70" s="434"/>
      <c r="CK70" s="434"/>
      <c r="CL70" s="434"/>
      <c r="CM70" s="434"/>
      <c r="CN70" s="434"/>
      <c r="CO70" s="434"/>
      <c r="CP70" s="434"/>
      <c r="CQ70" s="434"/>
      <c r="CR70" s="434"/>
      <c r="CS70" s="434"/>
      <c r="CT70" s="434"/>
      <c r="CU70" s="434"/>
      <c r="CV70" s="434"/>
      <c r="CW70" s="434"/>
      <c r="CX70" s="434"/>
      <c r="CY70" s="434"/>
      <c r="CZ70" s="434"/>
      <c r="DA70" s="434"/>
      <c r="DB70" s="434"/>
      <c r="DC70" s="434"/>
      <c r="DD70" s="434"/>
      <c r="DE70" s="434"/>
      <c r="DF70" s="434"/>
      <c r="DG70" s="434"/>
      <c r="DH70" s="434"/>
      <c r="DI70" s="434"/>
      <c r="DJ70" s="434"/>
      <c r="DK70" s="434"/>
      <c r="DL70" s="434"/>
      <c r="DM70" s="434"/>
      <c r="DN70" s="434"/>
      <c r="DO70" s="434"/>
      <c r="DP70" s="434"/>
      <c r="DQ70" s="434"/>
      <c r="DR70" s="434"/>
      <c r="DS70" s="434"/>
      <c r="DT70" s="434"/>
      <c r="DU70" s="434"/>
      <c r="DV70" s="434"/>
      <c r="DW70" s="434"/>
      <c r="DX70" s="434"/>
      <c r="DY70" s="434"/>
      <c r="DZ70" s="434"/>
      <c r="EA70" s="434"/>
      <c r="EB70" s="434"/>
      <c r="EC70" s="434"/>
      <c r="ED70" s="434"/>
      <c r="EE70" s="434"/>
      <c r="EF70" s="434"/>
      <c r="EG70" s="434"/>
      <c r="EH70" s="434"/>
      <c r="EI70" s="434"/>
      <c r="EJ70" s="434"/>
      <c r="EK70" s="434"/>
      <c r="EL70" s="434"/>
      <c r="EM70" s="434"/>
      <c r="EN70" s="434"/>
      <c r="EO70" s="434"/>
      <c r="EP70" s="434"/>
      <c r="EQ70" s="434"/>
      <c r="ER70" s="434"/>
      <c r="ES70" s="434"/>
      <c r="ET70" s="434"/>
      <c r="EU70" s="434"/>
      <c r="EV70" s="434"/>
      <c r="EW70" s="434"/>
      <c r="EX70" s="434"/>
      <c r="EY70" s="434"/>
      <c r="EZ70" s="434"/>
      <c r="FA70" s="434"/>
      <c r="FB70" s="434"/>
      <c r="FC70" s="434"/>
      <c r="FD70" s="434"/>
      <c r="FE70" s="434"/>
      <c r="FF70" s="434"/>
      <c r="FG70" s="434"/>
      <c r="FH70" s="434"/>
      <c r="FI70" s="434"/>
      <c r="FJ70" s="434"/>
      <c r="FK70" s="434"/>
      <c r="FL70" s="434"/>
      <c r="FM70" s="434"/>
      <c r="FN70" s="434"/>
      <c r="FO70" s="434"/>
      <c r="FP70" s="434"/>
      <c r="FQ70" s="434"/>
      <c r="FR70" s="434"/>
      <c r="FS70" s="434"/>
      <c r="FT70" s="434"/>
      <c r="FU70" s="434"/>
      <c r="FV70" s="434"/>
      <c r="FW70" s="434"/>
      <c r="FX70" s="434"/>
      <c r="FY70" s="434"/>
      <c r="FZ70" s="434"/>
      <c r="GA70" s="434"/>
      <c r="GB70" s="434"/>
      <c r="GC70" s="434"/>
      <c r="GD70" s="434"/>
      <c r="GE70" s="434"/>
      <c r="GF70" s="434"/>
      <c r="GG70" s="434"/>
      <c r="GH70" s="434"/>
      <c r="GI70" s="434"/>
      <c r="GJ70" s="434"/>
      <c r="GK70" s="434"/>
      <c r="GL70" s="434"/>
      <c r="GM70" s="434"/>
      <c r="GN70" s="434"/>
      <c r="GO70" s="434"/>
      <c r="GP70" s="434"/>
      <c r="GQ70" s="434"/>
      <c r="GR70" s="434"/>
      <c r="GS70" s="434"/>
      <c r="GT70" s="434"/>
      <c r="GU70" s="434"/>
      <c r="GV70" s="434"/>
      <c r="GW70" s="434"/>
    </row>
    <row r="71" spans="2:205" x14ac:dyDescent="0.3">
      <c r="B71" s="433"/>
      <c r="C71" s="434"/>
      <c r="D71" s="438"/>
      <c r="E71" s="434"/>
      <c r="F71" s="434"/>
      <c r="G71" s="434"/>
      <c r="H71" s="434"/>
      <c r="I71" s="434"/>
      <c r="J71" s="434"/>
      <c r="K71" s="434"/>
      <c r="L71" s="434"/>
      <c r="M71" s="434"/>
      <c r="N71" s="434"/>
      <c r="O71" s="434"/>
      <c r="P71" s="434"/>
      <c r="Q71" s="434"/>
      <c r="R71" s="434"/>
      <c r="S71" s="434"/>
      <c r="T71" s="434"/>
      <c r="U71" s="434"/>
      <c r="V71" s="434"/>
      <c r="W71" s="434"/>
      <c r="X71" s="434"/>
      <c r="Y71" s="434"/>
      <c r="Z71" s="434"/>
      <c r="AA71" s="434"/>
      <c r="AB71" s="434"/>
      <c r="AC71" s="434"/>
      <c r="AD71" s="434"/>
      <c r="AE71" s="434"/>
      <c r="AF71" s="434"/>
      <c r="AG71" s="434"/>
      <c r="AH71" s="434"/>
      <c r="AI71" s="434"/>
      <c r="AJ71" s="434"/>
      <c r="AK71" s="434"/>
      <c r="AL71" s="434"/>
      <c r="AM71" s="434"/>
      <c r="AN71" s="434"/>
      <c r="AO71" s="434"/>
      <c r="AP71" s="434"/>
      <c r="AQ71" s="434"/>
      <c r="AR71" s="434"/>
      <c r="AS71" s="434"/>
      <c r="AT71" s="434"/>
      <c r="AU71" s="434"/>
      <c r="AV71" s="434"/>
      <c r="AW71" s="434"/>
      <c r="AX71" s="434"/>
      <c r="AY71" s="434"/>
      <c r="AZ71" s="434"/>
      <c r="BA71" s="434"/>
      <c r="BB71" s="434"/>
      <c r="BC71" s="434"/>
      <c r="BD71" s="434"/>
      <c r="BE71" s="434"/>
      <c r="BF71" s="434"/>
      <c r="BG71" s="434"/>
      <c r="BH71" s="434"/>
      <c r="BI71" s="434"/>
      <c r="BJ71" s="434"/>
      <c r="BK71" s="434"/>
      <c r="BL71" s="434"/>
      <c r="BM71" s="434"/>
      <c r="BN71" s="434"/>
      <c r="BO71" s="434"/>
      <c r="BP71" s="434"/>
      <c r="BQ71" s="434"/>
      <c r="BR71" s="434"/>
      <c r="BS71" s="434"/>
      <c r="BT71" s="434"/>
      <c r="BU71" s="434"/>
      <c r="BV71" s="434"/>
      <c r="BW71" s="434"/>
      <c r="BX71" s="434"/>
      <c r="BY71" s="434"/>
      <c r="BZ71" s="434"/>
      <c r="CA71" s="434"/>
      <c r="CB71" s="434"/>
      <c r="CC71" s="434"/>
      <c r="CD71" s="434"/>
      <c r="CE71" s="434"/>
      <c r="CF71" s="434"/>
      <c r="CG71" s="434"/>
      <c r="CH71" s="434"/>
      <c r="CI71" s="434"/>
      <c r="CJ71" s="434"/>
      <c r="CK71" s="434"/>
      <c r="CL71" s="434"/>
      <c r="CM71" s="434"/>
      <c r="CN71" s="434"/>
      <c r="CO71" s="434"/>
      <c r="CP71" s="434"/>
      <c r="CQ71" s="434"/>
      <c r="CR71" s="434"/>
      <c r="CS71" s="434"/>
      <c r="CT71" s="434"/>
      <c r="CU71" s="434"/>
      <c r="CV71" s="434"/>
      <c r="CW71" s="434"/>
      <c r="CX71" s="434"/>
      <c r="CY71" s="434"/>
      <c r="CZ71" s="434"/>
      <c r="DA71" s="434"/>
      <c r="DB71" s="434"/>
      <c r="DC71" s="434"/>
      <c r="DD71" s="434"/>
      <c r="DE71" s="434"/>
      <c r="DF71" s="434"/>
      <c r="DG71" s="434"/>
      <c r="DH71" s="434"/>
      <c r="DI71" s="434"/>
      <c r="DJ71" s="434"/>
      <c r="DK71" s="434"/>
      <c r="DL71" s="434"/>
      <c r="DM71" s="434"/>
      <c r="DN71" s="434"/>
      <c r="DO71" s="434"/>
      <c r="DP71" s="434"/>
      <c r="DQ71" s="434"/>
      <c r="DR71" s="434"/>
      <c r="DS71" s="434"/>
      <c r="DT71" s="434"/>
      <c r="DU71" s="434"/>
      <c r="DV71" s="434"/>
      <c r="DW71" s="434"/>
      <c r="DX71" s="434"/>
      <c r="DY71" s="434"/>
      <c r="DZ71" s="434"/>
      <c r="EA71" s="434"/>
      <c r="EB71" s="434"/>
      <c r="EC71" s="434"/>
      <c r="ED71" s="434"/>
      <c r="EE71" s="434"/>
      <c r="EF71" s="434"/>
      <c r="EG71" s="434"/>
      <c r="EH71" s="434"/>
      <c r="EI71" s="434"/>
      <c r="EJ71" s="434"/>
      <c r="EK71" s="434"/>
      <c r="EL71" s="434"/>
      <c r="EM71" s="434"/>
      <c r="EN71" s="434"/>
      <c r="EO71" s="434"/>
      <c r="EP71" s="434"/>
      <c r="EQ71" s="434"/>
      <c r="ER71" s="434"/>
      <c r="ES71" s="434"/>
      <c r="ET71" s="434"/>
      <c r="EU71" s="434"/>
      <c r="EV71" s="434"/>
      <c r="EW71" s="434"/>
      <c r="EX71" s="434"/>
      <c r="EY71" s="434"/>
      <c r="EZ71" s="434"/>
      <c r="FA71" s="434"/>
      <c r="FB71" s="434"/>
      <c r="FC71" s="434"/>
      <c r="FD71" s="434"/>
      <c r="FE71" s="434"/>
      <c r="FF71" s="434"/>
      <c r="FG71" s="434"/>
      <c r="FH71" s="434"/>
      <c r="FI71" s="434"/>
      <c r="FJ71" s="434"/>
      <c r="FK71" s="434"/>
      <c r="FL71" s="434"/>
      <c r="FM71" s="434"/>
      <c r="FN71" s="434"/>
      <c r="FO71" s="434"/>
      <c r="FP71" s="434"/>
      <c r="FQ71" s="434"/>
      <c r="FR71" s="434"/>
      <c r="FS71" s="434"/>
      <c r="FT71" s="434"/>
      <c r="FU71" s="434"/>
      <c r="FV71" s="434"/>
      <c r="FW71" s="434"/>
      <c r="FX71" s="434"/>
      <c r="FY71" s="434"/>
      <c r="FZ71" s="434"/>
      <c r="GA71" s="434"/>
      <c r="GB71" s="434"/>
      <c r="GC71" s="434"/>
      <c r="GD71" s="434"/>
      <c r="GE71" s="434"/>
      <c r="GF71" s="434"/>
      <c r="GG71" s="434"/>
      <c r="GH71" s="434"/>
      <c r="GI71" s="434"/>
      <c r="GJ71" s="434"/>
      <c r="GK71" s="434"/>
      <c r="GL71" s="434"/>
      <c r="GM71" s="434"/>
      <c r="GN71" s="434"/>
      <c r="GO71" s="434"/>
      <c r="GP71" s="434"/>
      <c r="GQ71" s="434"/>
      <c r="GR71" s="434"/>
      <c r="GS71" s="434"/>
      <c r="GT71" s="434"/>
      <c r="GU71" s="434"/>
      <c r="GV71" s="434"/>
      <c r="GW71" s="434"/>
    </row>
    <row r="72" spans="2:205" x14ac:dyDescent="0.3">
      <c r="B72" s="433"/>
      <c r="C72" s="434"/>
      <c r="D72" s="438"/>
      <c r="E72" s="434"/>
      <c r="F72" s="434"/>
      <c r="G72" s="434"/>
      <c r="H72" s="434"/>
      <c r="I72" s="434"/>
      <c r="J72" s="434"/>
      <c r="K72" s="434"/>
      <c r="L72" s="434"/>
      <c r="M72" s="434"/>
      <c r="N72" s="434"/>
      <c r="O72" s="434"/>
      <c r="P72" s="434"/>
      <c r="Q72" s="434"/>
      <c r="R72" s="434"/>
      <c r="S72" s="434"/>
      <c r="T72" s="434"/>
      <c r="U72" s="434"/>
      <c r="V72" s="434"/>
      <c r="W72" s="434"/>
      <c r="X72" s="434"/>
      <c r="Y72" s="434"/>
      <c r="Z72" s="434"/>
      <c r="AA72" s="434"/>
      <c r="AB72" s="434"/>
      <c r="AC72" s="434"/>
      <c r="AD72" s="434"/>
      <c r="AE72" s="434"/>
      <c r="AF72" s="434"/>
      <c r="AG72" s="434"/>
      <c r="AH72" s="434"/>
      <c r="AI72" s="434"/>
      <c r="AJ72" s="434"/>
      <c r="AK72" s="434"/>
      <c r="AL72" s="434"/>
      <c r="AM72" s="434"/>
      <c r="AN72" s="434"/>
      <c r="AO72" s="434"/>
      <c r="AP72" s="434"/>
      <c r="AQ72" s="434"/>
      <c r="AR72" s="434"/>
      <c r="AS72" s="434"/>
      <c r="AT72" s="434"/>
      <c r="AU72" s="434"/>
      <c r="AV72" s="434"/>
      <c r="AW72" s="434"/>
      <c r="AX72" s="434"/>
      <c r="AY72" s="434"/>
      <c r="AZ72" s="434"/>
      <c r="BA72" s="434"/>
      <c r="BB72" s="434"/>
      <c r="BC72" s="434"/>
      <c r="BD72" s="434"/>
      <c r="BE72" s="434"/>
      <c r="BF72" s="434"/>
      <c r="BG72" s="434"/>
      <c r="BH72" s="434"/>
      <c r="BI72" s="434"/>
      <c r="BJ72" s="434"/>
      <c r="BK72" s="434"/>
      <c r="BL72" s="434"/>
      <c r="BM72" s="434"/>
      <c r="BN72" s="434"/>
      <c r="BO72" s="434"/>
      <c r="BP72" s="434"/>
      <c r="BQ72" s="434"/>
      <c r="BR72" s="434"/>
      <c r="BS72" s="434"/>
      <c r="BT72" s="434"/>
      <c r="BU72" s="434"/>
      <c r="BV72" s="434"/>
      <c r="BW72" s="434"/>
      <c r="BX72" s="434"/>
      <c r="BY72" s="434"/>
      <c r="BZ72" s="434"/>
      <c r="CA72" s="434"/>
      <c r="CB72" s="434"/>
      <c r="CC72" s="434"/>
      <c r="CD72" s="434"/>
      <c r="CE72" s="434"/>
      <c r="CF72" s="434"/>
      <c r="CG72" s="434"/>
      <c r="CH72" s="434"/>
      <c r="CI72" s="434"/>
      <c r="CJ72" s="434"/>
      <c r="CK72" s="434"/>
      <c r="CL72" s="434"/>
      <c r="CM72" s="434"/>
      <c r="CN72" s="434"/>
      <c r="CO72" s="434"/>
      <c r="CP72" s="434"/>
      <c r="CQ72" s="434"/>
      <c r="CR72" s="434"/>
      <c r="CS72" s="434"/>
      <c r="CT72" s="434"/>
      <c r="CU72" s="434"/>
      <c r="CV72" s="434"/>
      <c r="CW72" s="434"/>
      <c r="CX72" s="434"/>
      <c r="CY72" s="434"/>
      <c r="CZ72" s="434"/>
      <c r="DA72" s="434"/>
      <c r="DB72" s="434"/>
      <c r="DC72" s="434"/>
      <c r="DD72" s="434"/>
      <c r="DE72" s="434"/>
      <c r="DF72" s="434"/>
      <c r="DG72" s="434"/>
      <c r="DH72" s="434"/>
      <c r="DI72" s="434"/>
      <c r="DJ72" s="434"/>
      <c r="DK72" s="434"/>
      <c r="DL72" s="434"/>
      <c r="DM72" s="434"/>
      <c r="DN72" s="434"/>
      <c r="DO72" s="434"/>
      <c r="DP72" s="434"/>
      <c r="DQ72" s="434"/>
      <c r="DR72" s="434"/>
      <c r="DS72" s="434"/>
      <c r="DT72" s="434"/>
      <c r="DU72" s="434"/>
      <c r="DV72" s="434"/>
      <c r="DW72" s="434"/>
      <c r="DX72" s="434"/>
      <c r="DY72" s="434"/>
      <c r="DZ72" s="434"/>
      <c r="EA72" s="434"/>
      <c r="EB72" s="434"/>
      <c r="EC72" s="434"/>
      <c r="ED72" s="434"/>
      <c r="EE72" s="434"/>
      <c r="EF72" s="434"/>
      <c r="EG72" s="434"/>
      <c r="EH72" s="434"/>
      <c r="EI72" s="434"/>
      <c r="EJ72" s="434"/>
      <c r="EK72" s="434"/>
      <c r="EL72" s="434"/>
      <c r="EM72" s="434"/>
      <c r="EN72" s="434"/>
      <c r="EO72" s="434"/>
      <c r="EP72" s="434"/>
      <c r="EQ72" s="434"/>
      <c r="ER72" s="434"/>
      <c r="ES72" s="434"/>
      <c r="ET72" s="434"/>
      <c r="EU72" s="434"/>
      <c r="EV72" s="434"/>
      <c r="EW72" s="434"/>
      <c r="EX72" s="434"/>
      <c r="EY72" s="434"/>
      <c r="EZ72" s="434"/>
      <c r="FA72" s="434"/>
      <c r="FB72" s="434"/>
      <c r="FC72" s="434"/>
      <c r="FD72" s="434"/>
      <c r="FE72" s="434"/>
      <c r="FF72" s="434"/>
      <c r="FG72" s="434"/>
      <c r="FH72" s="434"/>
      <c r="FI72" s="434"/>
      <c r="FJ72" s="434"/>
      <c r="FK72" s="434"/>
      <c r="FL72" s="434"/>
      <c r="FM72" s="434"/>
      <c r="FN72" s="434"/>
      <c r="FO72" s="434"/>
      <c r="FP72" s="434"/>
      <c r="FQ72" s="434"/>
      <c r="FR72" s="434"/>
      <c r="FS72" s="434"/>
      <c r="FT72" s="434"/>
      <c r="FU72" s="434"/>
      <c r="FV72" s="434"/>
      <c r="FW72" s="434"/>
      <c r="FX72" s="434"/>
      <c r="FY72" s="434"/>
      <c r="FZ72" s="434"/>
      <c r="GA72" s="434"/>
      <c r="GB72" s="434"/>
      <c r="GC72" s="434"/>
      <c r="GD72" s="434"/>
      <c r="GE72" s="434"/>
      <c r="GF72" s="434"/>
      <c r="GG72" s="434"/>
      <c r="GH72" s="434"/>
      <c r="GI72" s="434"/>
      <c r="GJ72" s="434"/>
      <c r="GK72" s="434"/>
      <c r="GL72" s="434"/>
      <c r="GM72" s="434"/>
      <c r="GN72" s="434"/>
      <c r="GO72" s="434"/>
      <c r="GP72" s="434"/>
      <c r="GQ72" s="434"/>
      <c r="GR72" s="434"/>
      <c r="GS72" s="434"/>
      <c r="GT72" s="434"/>
      <c r="GU72" s="434"/>
      <c r="GV72" s="434"/>
      <c r="GW72" s="434"/>
    </row>
    <row r="73" spans="2:205" x14ac:dyDescent="0.3">
      <c r="B73" s="433"/>
      <c r="C73" s="434"/>
      <c r="D73" s="438"/>
      <c r="E73" s="434"/>
      <c r="F73" s="434"/>
      <c r="G73" s="434"/>
      <c r="H73" s="434"/>
      <c r="I73" s="434"/>
      <c r="J73" s="434"/>
      <c r="K73" s="434"/>
      <c r="L73" s="434"/>
      <c r="M73" s="434"/>
      <c r="N73" s="434"/>
      <c r="O73" s="434"/>
      <c r="P73" s="434"/>
      <c r="Q73" s="434"/>
      <c r="R73" s="434"/>
      <c r="S73" s="434"/>
      <c r="T73" s="434"/>
      <c r="U73" s="434"/>
      <c r="V73" s="434"/>
      <c r="W73" s="434"/>
      <c r="X73" s="434"/>
      <c r="Y73" s="434"/>
      <c r="Z73" s="434"/>
      <c r="AA73" s="434"/>
      <c r="AB73" s="434"/>
      <c r="AC73" s="434"/>
      <c r="AD73" s="434"/>
      <c r="AE73" s="434"/>
      <c r="AF73" s="434"/>
      <c r="AG73" s="434"/>
      <c r="AH73" s="434"/>
      <c r="AI73" s="434"/>
      <c r="AJ73" s="434"/>
      <c r="AK73" s="434"/>
      <c r="AL73" s="434"/>
      <c r="AM73" s="434"/>
      <c r="AN73" s="434"/>
      <c r="AO73" s="434"/>
      <c r="AP73" s="434"/>
      <c r="AQ73" s="434"/>
      <c r="AR73" s="434"/>
      <c r="AS73" s="434"/>
      <c r="AT73" s="434"/>
      <c r="AU73" s="434"/>
      <c r="AV73" s="434"/>
      <c r="AW73" s="434"/>
      <c r="AX73" s="434"/>
      <c r="AY73" s="434"/>
      <c r="AZ73" s="434"/>
      <c r="BA73" s="434"/>
      <c r="BB73" s="434"/>
      <c r="BC73" s="434"/>
      <c r="BD73" s="434"/>
      <c r="BE73" s="434"/>
      <c r="BF73" s="434"/>
      <c r="BG73" s="434"/>
      <c r="BH73" s="434"/>
      <c r="BI73" s="434"/>
      <c r="BJ73" s="434"/>
      <c r="BK73" s="434"/>
      <c r="BL73" s="434"/>
      <c r="BM73" s="434"/>
      <c r="BN73" s="434"/>
      <c r="BO73" s="434"/>
      <c r="BP73" s="434"/>
      <c r="BQ73" s="434"/>
      <c r="BR73" s="434"/>
      <c r="BS73" s="434"/>
      <c r="BT73" s="434"/>
      <c r="BU73" s="434"/>
      <c r="BV73" s="434"/>
      <c r="BW73" s="434"/>
      <c r="BX73" s="434"/>
      <c r="BY73" s="434"/>
      <c r="BZ73" s="434"/>
      <c r="CA73" s="434"/>
      <c r="CB73" s="434"/>
      <c r="CC73" s="434"/>
      <c r="CD73" s="434"/>
      <c r="CE73" s="434"/>
      <c r="CF73" s="434"/>
      <c r="CG73" s="434"/>
      <c r="CH73" s="434"/>
      <c r="CI73" s="434"/>
      <c r="CJ73" s="434"/>
      <c r="CK73" s="434"/>
      <c r="CL73" s="434"/>
      <c r="CM73" s="434"/>
      <c r="CN73" s="434"/>
      <c r="CO73" s="434"/>
      <c r="CP73" s="434"/>
      <c r="CQ73" s="434"/>
      <c r="CR73" s="434"/>
      <c r="CS73" s="434"/>
      <c r="CT73" s="434"/>
      <c r="CU73" s="434"/>
      <c r="CV73" s="434"/>
      <c r="CW73" s="434"/>
      <c r="CX73" s="434"/>
      <c r="CY73" s="434"/>
      <c r="CZ73" s="434"/>
      <c r="DA73" s="434"/>
      <c r="DB73" s="434"/>
      <c r="DC73" s="434"/>
      <c r="DD73" s="434"/>
      <c r="DE73" s="434"/>
      <c r="DF73" s="434"/>
      <c r="DG73" s="434"/>
      <c r="DH73" s="434"/>
      <c r="DI73" s="434"/>
      <c r="DJ73" s="434"/>
      <c r="DK73" s="434"/>
      <c r="DL73" s="434"/>
      <c r="DM73" s="434"/>
      <c r="DN73" s="434"/>
      <c r="DO73" s="434"/>
      <c r="DP73" s="434"/>
      <c r="DQ73" s="434"/>
      <c r="DR73" s="434"/>
      <c r="DS73" s="434"/>
      <c r="DT73" s="434"/>
      <c r="DU73" s="434"/>
      <c r="DV73" s="434"/>
      <c r="DW73" s="434"/>
      <c r="DX73" s="434"/>
      <c r="DY73" s="434"/>
      <c r="DZ73" s="434"/>
      <c r="EA73" s="434"/>
      <c r="EB73" s="434"/>
      <c r="EC73" s="434"/>
      <c r="ED73" s="434"/>
      <c r="EE73" s="434"/>
      <c r="EF73" s="434"/>
      <c r="EG73" s="434"/>
      <c r="EH73" s="434"/>
      <c r="EI73" s="434"/>
      <c r="EJ73" s="434"/>
      <c r="EK73" s="434"/>
      <c r="EL73" s="434"/>
      <c r="EM73" s="434"/>
      <c r="EN73" s="434"/>
      <c r="EO73" s="434"/>
      <c r="EP73" s="434"/>
      <c r="EQ73" s="434"/>
      <c r="ER73" s="434"/>
      <c r="ES73" s="434"/>
      <c r="ET73" s="434"/>
      <c r="EU73" s="434"/>
      <c r="EV73" s="434"/>
      <c r="EW73" s="434"/>
      <c r="EX73" s="434"/>
      <c r="EY73" s="434"/>
      <c r="EZ73" s="434"/>
      <c r="FA73" s="434"/>
      <c r="FB73" s="434"/>
      <c r="FC73" s="434"/>
      <c r="FD73" s="434"/>
      <c r="FE73" s="434"/>
      <c r="FF73" s="434"/>
      <c r="FG73" s="434"/>
      <c r="FH73" s="434"/>
      <c r="FI73" s="434"/>
      <c r="FJ73" s="434"/>
      <c r="FK73" s="434"/>
      <c r="FL73" s="434"/>
      <c r="FM73" s="434"/>
      <c r="FN73" s="434"/>
      <c r="FO73" s="434"/>
      <c r="FP73" s="434"/>
      <c r="FQ73" s="434"/>
      <c r="FR73" s="434"/>
      <c r="FS73" s="434"/>
      <c r="FT73" s="434"/>
      <c r="FU73" s="434"/>
      <c r="FV73" s="434"/>
      <c r="FW73" s="434"/>
      <c r="FX73" s="434"/>
      <c r="FY73" s="434"/>
      <c r="FZ73" s="434"/>
      <c r="GA73" s="434"/>
      <c r="GB73" s="434"/>
      <c r="GC73" s="434"/>
      <c r="GD73" s="434"/>
      <c r="GE73" s="434"/>
      <c r="GF73" s="434"/>
      <c r="GG73" s="434"/>
      <c r="GH73" s="434"/>
      <c r="GI73" s="434"/>
      <c r="GJ73" s="434"/>
      <c r="GK73" s="434"/>
      <c r="GL73" s="434"/>
      <c r="GM73" s="434"/>
      <c r="GN73" s="434"/>
      <c r="GO73" s="434"/>
      <c r="GP73" s="434"/>
      <c r="GQ73" s="434"/>
      <c r="GR73" s="434"/>
      <c r="GS73" s="434"/>
      <c r="GT73" s="434"/>
      <c r="GU73" s="434"/>
      <c r="GV73" s="434"/>
      <c r="GW73" s="434"/>
    </row>
    <row r="74" spans="2:205" x14ac:dyDescent="0.3">
      <c r="B74" s="433"/>
      <c r="C74" s="434"/>
      <c r="D74" s="438"/>
      <c r="E74" s="434"/>
      <c r="F74" s="434"/>
      <c r="G74" s="434"/>
      <c r="H74" s="434"/>
      <c r="I74" s="434"/>
      <c r="J74" s="434"/>
      <c r="K74" s="434"/>
      <c r="L74" s="434"/>
      <c r="M74" s="434"/>
      <c r="N74" s="434"/>
      <c r="O74" s="434"/>
      <c r="P74" s="434"/>
      <c r="Q74" s="434"/>
      <c r="R74" s="434"/>
      <c r="S74" s="434"/>
      <c r="T74" s="434"/>
      <c r="U74" s="434"/>
      <c r="V74" s="434"/>
      <c r="W74" s="434"/>
      <c r="X74" s="434"/>
      <c r="Y74" s="434"/>
      <c r="Z74" s="434"/>
      <c r="AA74" s="434"/>
      <c r="AB74" s="434"/>
      <c r="AC74" s="434"/>
      <c r="AD74" s="434"/>
      <c r="AE74" s="434"/>
      <c r="AF74" s="434"/>
      <c r="AG74" s="434"/>
      <c r="AH74" s="434"/>
      <c r="AI74" s="434"/>
      <c r="AJ74" s="434"/>
      <c r="AK74" s="434"/>
      <c r="AL74" s="434"/>
      <c r="AM74" s="434"/>
      <c r="AN74" s="434"/>
      <c r="AO74" s="434"/>
      <c r="AP74" s="434"/>
      <c r="AQ74" s="434"/>
      <c r="AR74" s="434"/>
      <c r="AS74" s="434"/>
      <c r="AT74" s="434"/>
      <c r="AU74" s="434"/>
      <c r="AV74" s="434"/>
      <c r="AW74" s="434"/>
      <c r="AX74" s="434"/>
      <c r="AY74" s="434"/>
      <c r="AZ74" s="434"/>
      <c r="BA74" s="434"/>
      <c r="BB74" s="434"/>
      <c r="BC74" s="434"/>
      <c r="BD74" s="434"/>
      <c r="BE74" s="434"/>
      <c r="BF74" s="434"/>
      <c r="BG74" s="434"/>
      <c r="BH74" s="434"/>
      <c r="BI74" s="434"/>
      <c r="BJ74" s="434"/>
      <c r="BK74" s="434"/>
      <c r="BL74" s="434"/>
      <c r="BM74" s="434"/>
      <c r="BN74" s="434"/>
      <c r="BO74" s="434"/>
      <c r="BP74" s="434"/>
      <c r="BQ74" s="434"/>
      <c r="BR74" s="434"/>
      <c r="BS74" s="434"/>
      <c r="BT74" s="434"/>
      <c r="BU74" s="434"/>
      <c r="BV74" s="434"/>
      <c r="BW74" s="434"/>
      <c r="BX74" s="434"/>
      <c r="BY74" s="434"/>
      <c r="BZ74" s="434"/>
      <c r="CA74" s="434"/>
      <c r="CB74" s="434"/>
      <c r="CC74" s="434"/>
      <c r="CD74" s="434"/>
      <c r="CE74" s="434"/>
      <c r="CF74" s="434"/>
      <c r="CG74" s="434"/>
      <c r="CH74" s="434"/>
      <c r="CI74" s="434"/>
      <c r="CJ74" s="434"/>
      <c r="CK74" s="434"/>
      <c r="CL74" s="434"/>
      <c r="CM74" s="434"/>
      <c r="CN74" s="434"/>
      <c r="CO74" s="434"/>
      <c r="CP74" s="434"/>
      <c r="CQ74" s="434"/>
      <c r="CR74" s="434"/>
      <c r="CS74" s="434"/>
      <c r="CT74" s="434"/>
      <c r="CU74" s="434"/>
      <c r="CV74" s="434"/>
      <c r="CW74" s="434"/>
      <c r="CX74" s="434"/>
      <c r="CY74" s="434"/>
      <c r="CZ74" s="434"/>
      <c r="DA74" s="434"/>
      <c r="DB74" s="434"/>
      <c r="DC74" s="434"/>
      <c r="DD74" s="434"/>
      <c r="DE74" s="434"/>
      <c r="DF74" s="434"/>
      <c r="DG74" s="434"/>
      <c r="DH74" s="434"/>
      <c r="DI74" s="434"/>
      <c r="DJ74" s="434"/>
      <c r="DK74" s="434"/>
      <c r="DL74" s="434"/>
      <c r="DM74" s="434"/>
      <c r="DN74" s="434"/>
      <c r="DO74" s="434"/>
      <c r="DP74" s="434"/>
      <c r="DQ74" s="434"/>
      <c r="DR74" s="434"/>
      <c r="DS74" s="434"/>
      <c r="DT74" s="434"/>
      <c r="DU74" s="434"/>
      <c r="DV74" s="434"/>
      <c r="DW74" s="434"/>
      <c r="DX74" s="434"/>
      <c r="DY74" s="434"/>
      <c r="DZ74" s="434"/>
      <c r="EA74" s="434"/>
      <c r="EB74" s="434"/>
      <c r="EC74" s="434"/>
      <c r="ED74" s="434"/>
      <c r="EE74" s="434"/>
      <c r="EF74" s="434"/>
      <c r="EG74" s="434"/>
      <c r="EH74" s="434"/>
      <c r="EI74" s="434"/>
      <c r="EJ74" s="434"/>
      <c r="EK74" s="434"/>
      <c r="EL74" s="434"/>
      <c r="EM74" s="434"/>
      <c r="EN74" s="434"/>
      <c r="EO74" s="434"/>
      <c r="EP74" s="434"/>
      <c r="EQ74" s="434"/>
      <c r="ER74" s="434"/>
      <c r="ES74" s="434"/>
      <c r="ET74" s="434"/>
      <c r="EU74" s="434"/>
      <c r="EV74" s="434"/>
      <c r="EW74" s="434"/>
      <c r="EX74" s="434"/>
      <c r="EY74" s="434"/>
      <c r="EZ74" s="434"/>
      <c r="FA74" s="434"/>
      <c r="FB74" s="434"/>
      <c r="FC74" s="434"/>
      <c r="FD74" s="434"/>
      <c r="FE74" s="434"/>
      <c r="FF74" s="434"/>
      <c r="FG74" s="434"/>
      <c r="FH74" s="434"/>
      <c r="FI74" s="434"/>
      <c r="FJ74" s="434"/>
      <c r="FK74" s="434"/>
      <c r="FL74" s="434"/>
      <c r="FM74" s="434"/>
      <c r="FN74" s="434"/>
      <c r="FO74" s="434"/>
      <c r="FP74" s="434"/>
      <c r="FQ74" s="434"/>
      <c r="FR74" s="434"/>
      <c r="FS74" s="434"/>
      <c r="FT74" s="434"/>
      <c r="FU74" s="434"/>
      <c r="FV74" s="434"/>
      <c r="FW74" s="434"/>
      <c r="FX74" s="434"/>
      <c r="FY74" s="434"/>
      <c r="FZ74" s="434"/>
      <c r="GA74" s="434"/>
      <c r="GB74" s="434"/>
      <c r="GC74" s="434"/>
      <c r="GD74" s="434"/>
      <c r="GE74" s="434"/>
      <c r="GF74" s="434"/>
      <c r="GG74" s="434"/>
      <c r="GH74" s="434"/>
      <c r="GI74" s="434"/>
      <c r="GJ74" s="434"/>
      <c r="GK74" s="434"/>
      <c r="GL74" s="434"/>
      <c r="GM74" s="434"/>
      <c r="GN74" s="434"/>
      <c r="GO74" s="434"/>
      <c r="GP74" s="434"/>
      <c r="GQ74" s="434"/>
      <c r="GR74" s="434"/>
      <c r="GS74" s="434"/>
      <c r="GT74" s="434"/>
      <c r="GU74" s="434"/>
      <c r="GV74" s="434"/>
      <c r="GW74" s="434"/>
    </row>
    <row r="75" spans="2:205" x14ac:dyDescent="0.3">
      <c r="B75" s="433"/>
      <c r="C75" s="434"/>
      <c r="D75" s="438"/>
      <c r="E75" s="434"/>
      <c r="F75" s="434"/>
      <c r="G75" s="434"/>
      <c r="H75" s="434"/>
      <c r="I75" s="434"/>
      <c r="J75" s="434"/>
      <c r="K75" s="434"/>
      <c r="L75" s="434"/>
      <c r="M75" s="434"/>
      <c r="N75" s="434"/>
      <c r="O75" s="434"/>
      <c r="P75" s="434"/>
      <c r="Q75" s="434"/>
      <c r="R75" s="434"/>
      <c r="S75" s="434"/>
      <c r="T75" s="434"/>
      <c r="U75" s="434"/>
      <c r="V75" s="434"/>
      <c r="W75" s="434"/>
      <c r="X75" s="434"/>
      <c r="Y75" s="434"/>
      <c r="Z75" s="434"/>
      <c r="AA75" s="434"/>
      <c r="AB75" s="434"/>
      <c r="AC75" s="434"/>
      <c r="AD75" s="434"/>
      <c r="AE75" s="434"/>
      <c r="AF75" s="434"/>
      <c r="AG75" s="434"/>
      <c r="AH75" s="434"/>
      <c r="AI75" s="434"/>
      <c r="AJ75" s="434"/>
      <c r="AK75" s="434"/>
      <c r="AL75" s="434"/>
      <c r="AM75" s="434"/>
      <c r="AN75" s="434"/>
      <c r="AO75" s="434"/>
      <c r="AP75" s="434"/>
      <c r="AQ75" s="434"/>
      <c r="AR75" s="434"/>
      <c r="AS75" s="434"/>
      <c r="AT75" s="434"/>
      <c r="AU75" s="434"/>
      <c r="AV75" s="434"/>
      <c r="AW75" s="434"/>
      <c r="AX75" s="434"/>
      <c r="AY75" s="434"/>
      <c r="AZ75" s="434"/>
      <c r="BA75" s="434"/>
      <c r="BB75" s="434"/>
      <c r="BC75" s="434"/>
      <c r="BD75" s="434"/>
      <c r="BE75" s="434"/>
      <c r="BF75" s="434"/>
      <c r="BG75" s="434"/>
      <c r="BH75" s="434"/>
      <c r="BI75" s="434"/>
      <c r="BJ75" s="434"/>
      <c r="BK75" s="434"/>
      <c r="BL75" s="434"/>
      <c r="BM75" s="434"/>
      <c r="BN75" s="434"/>
      <c r="BO75" s="434"/>
      <c r="BP75" s="434"/>
      <c r="BQ75" s="434"/>
      <c r="BR75" s="434"/>
      <c r="BS75" s="434"/>
      <c r="BT75" s="434"/>
      <c r="BU75" s="434"/>
      <c r="BV75" s="434"/>
      <c r="BW75" s="434"/>
      <c r="BX75" s="434"/>
      <c r="BY75" s="434"/>
      <c r="BZ75" s="434"/>
      <c r="CA75" s="434"/>
      <c r="CB75" s="434"/>
      <c r="CC75" s="434"/>
      <c r="CD75" s="434"/>
      <c r="CE75" s="434"/>
      <c r="CF75" s="434"/>
      <c r="CG75" s="434"/>
      <c r="CH75" s="434"/>
      <c r="CI75" s="434"/>
      <c r="CJ75" s="434"/>
      <c r="CK75" s="434"/>
      <c r="CL75" s="434"/>
      <c r="CM75" s="434"/>
      <c r="CN75" s="434"/>
      <c r="CO75" s="434"/>
      <c r="CP75" s="434"/>
      <c r="CQ75" s="434"/>
      <c r="CR75" s="434"/>
      <c r="CS75" s="434"/>
      <c r="CT75" s="434"/>
      <c r="CU75" s="434"/>
      <c r="CV75" s="434"/>
      <c r="CW75" s="434"/>
      <c r="CX75" s="434"/>
      <c r="CY75" s="434"/>
      <c r="CZ75" s="434"/>
      <c r="DA75" s="434"/>
      <c r="DB75" s="434"/>
      <c r="DC75" s="434"/>
      <c r="DD75" s="434"/>
      <c r="DE75" s="434"/>
      <c r="DF75" s="434"/>
      <c r="DG75" s="434"/>
      <c r="DH75" s="434"/>
      <c r="DI75" s="434"/>
      <c r="DJ75" s="434"/>
      <c r="DK75" s="434"/>
      <c r="DL75" s="434"/>
      <c r="DM75" s="434"/>
      <c r="DN75" s="434"/>
      <c r="DO75" s="434"/>
      <c r="DP75" s="434"/>
      <c r="DQ75" s="434"/>
      <c r="DR75" s="434"/>
      <c r="DS75" s="434"/>
      <c r="DT75" s="434"/>
      <c r="DU75" s="434"/>
      <c r="DV75" s="434"/>
      <c r="DW75" s="434"/>
      <c r="DX75" s="434"/>
      <c r="DY75" s="434"/>
      <c r="DZ75" s="434"/>
      <c r="EA75" s="434"/>
      <c r="EB75" s="434"/>
      <c r="EC75" s="434"/>
      <c r="ED75" s="434"/>
      <c r="EE75" s="434"/>
      <c r="EF75" s="434"/>
      <c r="EG75" s="434"/>
      <c r="EH75" s="434"/>
      <c r="EI75" s="434"/>
      <c r="EJ75" s="434"/>
      <c r="EK75" s="434"/>
      <c r="EL75" s="434"/>
      <c r="EM75" s="434"/>
      <c r="EN75" s="434"/>
      <c r="EO75" s="434"/>
      <c r="EP75" s="434"/>
      <c r="EQ75" s="434"/>
      <c r="ER75" s="434"/>
      <c r="ES75" s="434"/>
      <c r="ET75" s="434"/>
      <c r="EU75" s="434"/>
      <c r="EV75" s="434"/>
      <c r="EW75" s="434"/>
      <c r="EX75" s="434"/>
      <c r="EY75" s="434"/>
      <c r="EZ75" s="434"/>
      <c r="FA75" s="434"/>
      <c r="FB75" s="434"/>
      <c r="FC75" s="434"/>
      <c r="FD75" s="434"/>
      <c r="FE75" s="434"/>
      <c r="FF75" s="434"/>
      <c r="FG75" s="434"/>
      <c r="FH75" s="434"/>
      <c r="FI75" s="434"/>
      <c r="FJ75" s="434"/>
      <c r="FK75" s="434"/>
      <c r="FL75" s="434"/>
      <c r="FM75" s="434"/>
      <c r="FN75" s="434"/>
      <c r="FO75" s="434"/>
      <c r="FP75" s="434"/>
      <c r="FQ75" s="434"/>
      <c r="FR75" s="434"/>
      <c r="FS75" s="434"/>
      <c r="FT75" s="434"/>
      <c r="FU75" s="434"/>
      <c r="FV75" s="434"/>
      <c r="FW75" s="434"/>
      <c r="FX75" s="434"/>
      <c r="FY75" s="434"/>
      <c r="FZ75" s="434"/>
      <c r="GA75" s="434"/>
      <c r="GB75" s="434"/>
      <c r="GC75" s="434"/>
      <c r="GD75" s="434"/>
      <c r="GE75" s="434"/>
      <c r="GF75" s="434"/>
      <c r="GG75" s="434"/>
      <c r="GH75" s="434"/>
      <c r="GI75" s="434"/>
      <c r="GJ75" s="434"/>
      <c r="GK75" s="434"/>
      <c r="GL75" s="434"/>
      <c r="GM75" s="434"/>
      <c r="GN75" s="434"/>
      <c r="GO75" s="434"/>
      <c r="GP75" s="434"/>
      <c r="GQ75" s="434"/>
      <c r="GR75" s="434"/>
      <c r="GS75" s="434"/>
      <c r="GT75" s="434"/>
      <c r="GU75" s="434"/>
      <c r="GV75" s="434"/>
      <c r="GW75" s="434"/>
    </row>
    <row r="76" spans="2:205" x14ac:dyDescent="0.3">
      <c r="B76" s="433"/>
      <c r="C76" s="434"/>
      <c r="D76" s="438"/>
      <c r="E76" s="434"/>
      <c r="F76" s="434"/>
      <c r="G76" s="434"/>
      <c r="H76" s="434"/>
      <c r="I76" s="434"/>
      <c r="J76" s="434"/>
      <c r="K76" s="434"/>
      <c r="L76" s="434"/>
      <c r="M76" s="434"/>
      <c r="N76" s="434"/>
      <c r="O76" s="434"/>
      <c r="P76" s="434"/>
      <c r="Q76" s="434"/>
      <c r="R76" s="434"/>
      <c r="S76" s="434"/>
      <c r="T76" s="434"/>
      <c r="U76" s="434"/>
      <c r="V76" s="434"/>
      <c r="W76" s="434"/>
      <c r="X76" s="434"/>
      <c r="Y76" s="434"/>
      <c r="Z76" s="434"/>
      <c r="AA76" s="434"/>
      <c r="AB76" s="434"/>
      <c r="AC76" s="434"/>
      <c r="AD76" s="434"/>
      <c r="AE76" s="434"/>
      <c r="AF76" s="434"/>
      <c r="AG76" s="434"/>
      <c r="AH76" s="434"/>
      <c r="AI76" s="434"/>
      <c r="AJ76" s="434"/>
      <c r="AK76" s="434"/>
      <c r="AL76" s="434"/>
      <c r="AM76" s="434"/>
      <c r="AN76" s="434"/>
      <c r="AO76" s="434"/>
      <c r="AP76" s="434"/>
      <c r="AQ76" s="434"/>
      <c r="AR76" s="434"/>
      <c r="AS76" s="434"/>
      <c r="AT76" s="434"/>
      <c r="AU76" s="434"/>
      <c r="AV76" s="434"/>
      <c r="AW76" s="434"/>
      <c r="AX76" s="434"/>
      <c r="AY76" s="434"/>
      <c r="AZ76" s="434"/>
      <c r="BA76" s="434"/>
      <c r="BB76" s="434"/>
      <c r="BC76" s="434"/>
      <c r="BD76" s="434"/>
      <c r="BE76" s="434"/>
      <c r="BF76" s="434"/>
      <c r="BG76" s="434"/>
      <c r="BH76" s="434"/>
      <c r="BI76" s="434"/>
      <c r="BJ76" s="434"/>
      <c r="BK76" s="434"/>
      <c r="BL76" s="434"/>
      <c r="BM76" s="434"/>
      <c r="BN76" s="434"/>
      <c r="BO76" s="434"/>
      <c r="BP76" s="434"/>
      <c r="BQ76" s="434"/>
      <c r="BR76" s="434"/>
      <c r="BS76" s="434"/>
      <c r="BT76" s="434"/>
      <c r="BU76" s="434"/>
      <c r="BV76" s="434"/>
      <c r="BW76" s="434"/>
      <c r="BX76" s="434"/>
      <c r="BY76" s="434"/>
      <c r="BZ76" s="434"/>
      <c r="CA76" s="434"/>
      <c r="CB76" s="434"/>
      <c r="CC76" s="434"/>
      <c r="CD76" s="434"/>
      <c r="CE76" s="434"/>
      <c r="CF76" s="434"/>
      <c r="CG76" s="434"/>
      <c r="CH76" s="434"/>
      <c r="CI76" s="434"/>
      <c r="CJ76" s="434"/>
      <c r="CK76" s="434"/>
      <c r="CL76" s="434"/>
      <c r="CM76" s="434"/>
      <c r="CN76" s="434"/>
      <c r="CO76" s="434"/>
      <c r="CP76" s="434"/>
      <c r="CQ76" s="434"/>
      <c r="CR76" s="434"/>
      <c r="CS76" s="434"/>
      <c r="CT76" s="434"/>
      <c r="CU76" s="434"/>
      <c r="CV76" s="434"/>
      <c r="CW76" s="434"/>
      <c r="CX76" s="434"/>
      <c r="CY76" s="434"/>
      <c r="CZ76" s="434"/>
      <c r="DA76" s="434"/>
      <c r="DB76" s="434"/>
      <c r="DC76" s="434"/>
      <c r="DD76" s="434"/>
      <c r="DE76" s="434"/>
      <c r="DF76" s="434"/>
      <c r="DG76" s="434"/>
      <c r="DH76" s="434"/>
      <c r="DI76" s="434"/>
      <c r="DJ76" s="434"/>
      <c r="DK76" s="434"/>
      <c r="DL76" s="434"/>
      <c r="DM76" s="434"/>
      <c r="DN76" s="434"/>
      <c r="DO76" s="434"/>
      <c r="DP76" s="434"/>
      <c r="DQ76" s="434"/>
      <c r="DR76" s="434"/>
      <c r="DS76" s="434"/>
      <c r="DT76" s="434"/>
      <c r="DU76" s="434"/>
      <c r="DV76" s="434"/>
      <c r="DW76" s="434"/>
      <c r="DX76" s="434"/>
      <c r="DY76" s="434"/>
      <c r="DZ76" s="434"/>
      <c r="EA76" s="434"/>
      <c r="EB76" s="434"/>
      <c r="EC76" s="434"/>
      <c r="ED76" s="434"/>
      <c r="EE76" s="434"/>
      <c r="EF76" s="434"/>
      <c r="EG76" s="434"/>
      <c r="EH76" s="434"/>
      <c r="EI76" s="434"/>
      <c r="EJ76" s="434"/>
      <c r="EK76" s="434"/>
      <c r="EL76" s="434"/>
      <c r="EM76" s="434"/>
      <c r="EN76" s="434"/>
      <c r="EO76" s="434"/>
      <c r="EP76" s="434"/>
      <c r="EQ76" s="434"/>
      <c r="ER76" s="434"/>
      <c r="ES76" s="434"/>
      <c r="ET76" s="434"/>
      <c r="EU76" s="434"/>
      <c r="EV76" s="434"/>
      <c r="EW76" s="434"/>
      <c r="EX76" s="434"/>
      <c r="EY76" s="434"/>
      <c r="EZ76" s="434"/>
      <c r="FA76" s="434"/>
      <c r="FB76" s="434"/>
      <c r="FC76" s="434"/>
      <c r="FD76" s="434"/>
      <c r="FE76" s="434"/>
      <c r="FF76" s="434"/>
      <c r="FG76" s="434"/>
      <c r="FH76" s="434"/>
      <c r="FI76" s="434"/>
      <c r="FJ76" s="434"/>
      <c r="FK76" s="434"/>
      <c r="FL76" s="434"/>
      <c r="FM76" s="434"/>
      <c r="FN76" s="434"/>
      <c r="FO76" s="434"/>
      <c r="FP76" s="434"/>
      <c r="FQ76" s="434"/>
      <c r="FR76" s="434"/>
      <c r="FS76" s="434"/>
      <c r="FT76" s="434"/>
      <c r="FU76" s="434"/>
      <c r="FV76" s="434"/>
      <c r="FW76" s="434"/>
      <c r="FX76" s="434"/>
      <c r="FY76" s="434"/>
      <c r="FZ76" s="434"/>
      <c r="GA76" s="434"/>
      <c r="GB76" s="434"/>
      <c r="GC76" s="434"/>
      <c r="GD76" s="434"/>
      <c r="GE76" s="434"/>
      <c r="GF76" s="434"/>
      <c r="GG76" s="434"/>
      <c r="GH76" s="434"/>
      <c r="GI76" s="434"/>
      <c r="GJ76" s="434"/>
      <c r="GK76" s="434"/>
      <c r="GL76" s="434"/>
      <c r="GM76" s="434"/>
      <c r="GN76" s="434"/>
      <c r="GO76" s="434"/>
      <c r="GP76" s="434"/>
      <c r="GQ76" s="434"/>
      <c r="GR76" s="434"/>
      <c r="GS76" s="434"/>
      <c r="GT76" s="434"/>
      <c r="GU76" s="434"/>
      <c r="GV76" s="434"/>
      <c r="GW76" s="434"/>
    </row>
    <row r="77" spans="2:205" x14ac:dyDescent="0.3">
      <c r="B77" s="433"/>
      <c r="C77" s="434"/>
      <c r="D77" s="438"/>
      <c r="E77" s="434"/>
      <c r="F77" s="434"/>
      <c r="G77" s="434"/>
      <c r="H77" s="434"/>
      <c r="I77" s="434"/>
      <c r="J77" s="434"/>
      <c r="K77" s="434"/>
      <c r="L77" s="434"/>
      <c r="M77" s="434"/>
      <c r="N77" s="434"/>
      <c r="O77" s="434"/>
      <c r="P77" s="434"/>
      <c r="Q77" s="434"/>
      <c r="R77" s="434"/>
      <c r="S77" s="434"/>
      <c r="T77" s="434"/>
      <c r="U77" s="434"/>
      <c r="V77" s="434"/>
      <c r="W77" s="434"/>
      <c r="X77" s="434"/>
      <c r="Y77" s="434"/>
      <c r="Z77" s="434"/>
      <c r="AA77" s="434"/>
      <c r="AB77" s="434"/>
      <c r="AC77" s="434"/>
      <c r="AD77" s="434"/>
      <c r="AE77" s="434"/>
      <c r="AF77" s="434"/>
      <c r="AG77" s="434"/>
      <c r="AH77" s="434"/>
      <c r="AI77" s="434"/>
      <c r="AJ77" s="434"/>
      <c r="AK77" s="434"/>
      <c r="AL77" s="434"/>
      <c r="AM77" s="434"/>
      <c r="AN77" s="434"/>
      <c r="AO77" s="434"/>
      <c r="AP77" s="434"/>
      <c r="AQ77" s="434"/>
      <c r="AR77" s="434"/>
      <c r="AS77" s="434"/>
      <c r="AT77" s="434"/>
      <c r="AU77" s="434"/>
      <c r="AV77" s="434"/>
      <c r="AW77" s="434"/>
      <c r="AX77" s="434"/>
      <c r="AY77" s="434"/>
      <c r="AZ77" s="434"/>
      <c r="BA77" s="434"/>
      <c r="BB77" s="434"/>
      <c r="BC77" s="434"/>
      <c r="BD77" s="434"/>
      <c r="BE77" s="434"/>
      <c r="BF77" s="434"/>
      <c r="BG77" s="434"/>
      <c r="BH77" s="434"/>
      <c r="BI77" s="434"/>
      <c r="BJ77" s="434"/>
      <c r="BK77" s="434"/>
      <c r="BL77" s="434"/>
      <c r="BM77" s="434"/>
      <c r="BN77" s="434"/>
      <c r="BO77" s="434"/>
      <c r="BP77" s="434"/>
      <c r="BQ77" s="434"/>
      <c r="BR77" s="434"/>
      <c r="BS77" s="434"/>
      <c r="BT77" s="434"/>
      <c r="BU77" s="434"/>
      <c r="BV77" s="434"/>
      <c r="BW77" s="434"/>
      <c r="BX77" s="434"/>
      <c r="BY77" s="434"/>
      <c r="BZ77" s="434"/>
      <c r="CA77" s="434"/>
      <c r="CB77" s="434"/>
      <c r="CC77" s="434"/>
      <c r="CD77" s="434"/>
      <c r="CE77" s="434"/>
      <c r="CF77" s="434"/>
      <c r="CG77" s="434"/>
      <c r="CH77" s="434"/>
      <c r="CI77" s="434"/>
      <c r="CJ77" s="434"/>
      <c r="CK77" s="434"/>
      <c r="CL77" s="434"/>
      <c r="CM77" s="434"/>
      <c r="CN77" s="434"/>
      <c r="CO77" s="434"/>
      <c r="CP77" s="434"/>
      <c r="CQ77" s="434"/>
      <c r="CR77" s="434"/>
      <c r="CS77" s="434"/>
      <c r="CT77" s="434"/>
      <c r="CU77" s="434"/>
      <c r="CV77" s="434"/>
      <c r="CW77" s="434"/>
      <c r="CX77" s="434"/>
      <c r="CY77" s="434"/>
      <c r="CZ77" s="434"/>
      <c r="DA77" s="434"/>
      <c r="DB77" s="434"/>
      <c r="DC77" s="434"/>
      <c r="DD77" s="434"/>
      <c r="DE77" s="434"/>
      <c r="DF77" s="434"/>
      <c r="DG77" s="434"/>
      <c r="DH77" s="434"/>
      <c r="DI77" s="434"/>
      <c r="DJ77" s="434"/>
      <c r="DK77" s="434"/>
      <c r="DL77" s="434"/>
      <c r="DM77" s="434"/>
      <c r="DN77" s="434"/>
      <c r="DO77" s="434"/>
      <c r="DP77" s="434"/>
      <c r="DQ77" s="434"/>
      <c r="DR77" s="434"/>
      <c r="DS77" s="434"/>
      <c r="DT77" s="434"/>
      <c r="DU77" s="434"/>
      <c r="DV77" s="434"/>
      <c r="DW77" s="434"/>
      <c r="DX77" s="434"/>
      <c r="DY77" s="434"/>
      <c r="DZ77" s="434"/>
      <c r="EA77" s="434"/>
      <c r="EB77" s="434"/>
      <c r="EC77" s="434"/>
      <c r="ED77" s="434"/>
      <c r="EE77" s="434"/>
      <c r="EF77" s="434"/>
      <c r="EG77" s="434"/>
      <c r="EH77" s="434"/>
      <c r="EI77" s="434"/>
      <c r="EJ77" s="434"/>
      <c r="EK77" s="434"/>
      <c r="EL77" s="434"/>
      <c r="EM77" s="434"/>
      <c r="EN77" s="434"/>
      <c r="EO77" s="434"/>
      <c r="EP77" s="434"/>
      <c r="EQ77" s="434"/>
      <c r="ER77" s="434"/>
      <c r="ES77" s="434"/>
      <c r="ET77" s="434"/>
      <c r="EU77" s="434"/>
      <c r="EV77" s="434"/>
      <c r="EW77" s="434"/>
      <c r="EX77" s="434"/>
      <c r="EY77" s="434"/>
      <c r="EZ77" s="434"/>
      <c r="FA77" s="434"/>
      <c r="FB77" s="434"/>
      <c r="FC77" s="434"/>
      <c r="FD77" s="434"/>
      <c r="FE77" s="434"/>
      <c r="FF77" s="434"/>
      <c r="FG77" s="434"/>
      <c r="FH77" s="434"/>
      <c r="FI77" s="434"/>
      <c r="FJ77" s="434"/>
      <c r="FK77" s="434"/>
      <c r="FL77" s="434"/>
      <c r="FM77" s="434"/>
      <c r="FN77" s="434"/>
      <c r="FO77" s="434"/>
      <c r="FP77" s="434"/>
      <c r="FQ77" s="434"/>
      <c r="FR77" s="434"/>
      <c r="FS77" s="434"/>
      <c r="FT77" s="434"/>
      <c r="FU77" s="434"/>
      <c r="FV77" s="434"/>
      <c r="FW77" s="434"/>
      <c r="FX77" s="434"/>
      <c r="FY77" s="434"/>
      <c r="FZ77" s="434"/>
      <c r="GA77" s="434"/>
      <c r="GB77" s="434"/>
      <c r="GC77" s="434"/>
      <c r="GD77" s="434"/>
      <c r="GE77" s="434"/>
      <c r="GF77" s="434"/>
      <c r="GG77" s="434"/>
      <c r="GH77" s="434"/>
      <c r="GI77" s="434"/>
      <c r="GJ77" s="434"/>
      <c r="GK77" s="434"/>
      <c r="GL77" s="434"/>
      <c r="GM77" s="434"/>
      <c r="GN77" s="434"/>
      <c r="GO77" s="434"/>
      <c r="GP77" s="434"/>
      <c r="GQ77" s="434"/>
      <c r="GR77" s="434"/>
      <c r="GS77" s="434"/>
      <c r="GT77" s="434"/>
      <c r="GU77" s="434"/>
      <c r="GV77" s="434"/>
      <c r="GW77" s="434"/>
    </row>
    <row r="78" spans="2:205" x14ac:dyDescent="0.3">
      <c r="B78" s="433"/>
      <c r="C78" s="434"/>
      <c r="D78" s="438"/>
      <c r="E78" s="434"/>
      <c r="F78" s="434"/>
      <c r="G78" s="434"/>
      <c r="H78" s="434"/>
      <c r="I78" s="434"/>
      <c r="J78" s="434"/>
      <c r="K78" s="434"/>
      <c r="L78" s="434"/>
      <c r="M78" s="434"/>
      <c r="N78" s="434"/>
      <c r="O78" s="434"/>
      <c r="P78" s="434"/>
      <c r="Q78" s="434"/>
      <c r="R78" s="434"/>
      <c r="S78" s="434"/>
      <c r="T78" s="434"/>
      <c r="U78" s="434"/>
      <c r="V78" s="434"/>
      <c r="W78" s="434"/>
      <c r="X78" s="434"/>
      <c r="Y78" s="434"/>
      <c r="Z78" s="434"/>
      <c r="AA78" s="434"/>
      <c r="AB78" s="434"/>
      <c r="AC78" s="434"/>
      <c r="AD78" s="434"/>
      <c r="AE78" s="434"/>
      <c r="AF78" s="434"/>
      <c r="AG78" s="434"/>
      <c r="AH78" s="434"/>
      <c r="AI78" s="434"/>
      <c r="AJ78" s="434"/>
      <c r="AK78" s="434"/>
      <c r="AL78" s="434"/>
      <c r="AM78" s="434"/>
      <c r="AN78" s="434"/>
      <c r="AO78" s="434"/>
      <c r="AP78" s="434"/>
      <c r="AQ78" s="434"/>
      <c r="AR78" s="434"/>
      <c r="AS78" s="434"/>
      <c r="AT78" s="434"/>
      <c r="AU78" s="434"/>
      <c r="AV78" s="434"/>
      <c r="AW78" s="434"/>
      <c r="AX78" s="434"/>
      <c r="AY78" s="434"/>
      <c r="AZ78" s="434"/>
      <c r="BA78" s="434"/>
      <c r="BB78" s="434"/>
      <c r="BC78" s="434"/>
      <c r="BD78" s="434"/>
      <c r="BE78" s="434"/>
      <c r="BF78" s="434"/>
      <c r="BG78" s="434"/>
      <c r="BH78" s="434"/>
      <c r="BI78" s="434"/>
      <c r="BJ78" s="434"/>
      <c r="BK78" s="434"/>
      <c r="BL78" s="434"/>
      <c r="BM78" s="434"/>
      <c r="BN78" s="434"/>
      <c r="BO78" s="434"/>
      <c r="BP78" s="434"/>
      <c r="BQ78" s="434"/>
      <c r="BR78" s="434"/>
      <c r="BS78" s="434"/>
      <c r="BT78" s="434"/>
      <c r="BU78" s="434"/>
      <c r="BV78" s="434"/>
      <c r="BW78" s="434"/>
      <c r="BX78" s="434"/>
      <c r="BY78" s="434"/>
      <c r="BZ78" s="434"/>
      <c r="CA78" s="434"/>
      <c r="CB78" s="434"/>
      <c r="CC78" s="434"/>
      <c r="CD78" s="434"/>
      <c r="CE78" s="434"/>
      <c r="CF78" s="434"/>
      <c r="CG78" s="434"/>
      <c r="CH78" s="434"/>
      <c r="CI78" s="434"/>
      <c r="CJ78" s="434"/>
      <c r="CK78" s="434"/>
      <c r="CL78" s="434"/>
      <c r="CM78" s="434"/>
      <c r="CN78" s="434"/>
      <c r="CO78" s="434"/>
      <c r="CP78" s="434"/>
      <c r="CQ78" s="434"/>
      <c r="CR78" s="434"/>
      <c r="CS78" s="434"/>
      <c r="CT78" s="434"/>
      <c r="CU78" s="434"/>
      <c r="CV78" s="434"/>
      <c r="CW78" s="434"/>
      <c r="CX78" s="434"/>
      <c r="CY78" s="434"/>
      <c r="CZ78" s="434"/>
      <c r="DA78" s="434"/>
      <c r="DB78" s="434"/>
      <c r="DC78" s="434"/>
      <c r="DD78" s="434"/>
      <c r="DE78" s="434"/>
      <c r="DF78" s="434"/>
      <c r="DG78" s="434"/>
      <c r="DH78" s="434"/>
      <c r="DI78" s="434"/>
      <c r="DJ78" s="434"/>
      <c r="DK78" s="434"/>
      <c r="DL78" s="434"/>
      <c r="DM78" s="434"/>
      <c r="DN78" s="434"/>
      <c r="DO78" s="434"/>
      <c r="DP78" s="434"/>
      <c r="DQ78" s="434"/>
      <c r="DR78" s="434"/>
      <c r="DS78" s="434"/>
      <c r="DT78" s="434"/>
      <c r="DU78" s="434"/>
      <c r="DV78" s="434"/>
      <c r="DW78" s="434"/>
      <c r="DX78" s="434"/>
      <c r="DY78" s="434"/>
      <c r="DZ78" s="434"/>
      <c r="EA78" s="434"/>
      <c r="EB78" s="434"/>
      <c r="EC78" s="434"/>
      <c r="ED78" s="434"/>
      <c r="EE78" s="434"/>
      <c r="EF78" s="434"/>
      <c r="EG78" s="434"/>
      <c r="EH78" s="434"/>
      <c r="EI78" s="434"/>
      <c r="EJ78" s="434"/>
      <c r="EK78" s="434"/>
      <c r="EL78" s="434"/>
      <c r="EM78" s="434"/>
      <c r="EN78" s="434"/>
      <c r="EO78" s="434"/>
      <c r="EP78" s="434"/>
      <c r="EQ78" s="434"/>
      <c r="ER78" s="434"/>
      <c r="ES78" s="434"/>
      <c r="ET78" s="434"/>
      <c r="EU78" s="434"/>
      <c r="EV78" s="434"/>
      <c r="EW78" s="434"/>
      <c r="EX78" s="434"/>
      <c r="EY78" s="434"/>
      <c r="EZ78" s="434"/>
      <c r="FA78" s="434"/>
      <c r="FB78" s="434"/>
      <c r="FC78" s="434"/>
      <c r="FD78" s="434"/>
      <c r="FE78" s="434"/>
      <c r="FF78" s="434"/>
      <c r="FG78" s="434"/>
      <c r="FH78" s="434"/>
      <c r="FI78" s="434"/>
      <c r="FJ78" s="434"/>
      <c r="FK78" s="434"/>
      <c r="FL78" s="434"/>
      <c r="FM78" s="434"/>
      <c r="FN78" s="434"/>
      <c r="FO78" s="434"/>
      <c r="FP78" s="434"/>
      <c r="FQ78" s="434"/>
      <c r="FR78" s="434"/>
      <c r="FS78" s="434"/>
      <c r="FT78" s="434"/>
      <c r="FU78" s="434"/>
      <c r="FV78" s="434"/>
      <c r="FW78" s="434"/>
      <c r="FX78" s="434"/>
      <c r="FY78" s="434"/>
      <c r="FZ78" s="434"/>
      <c r="GA78" s="434"/>
      <c r="GB78" s="434"/>
      <c r="GC78" s="434"/>
      <c r="GD78" s="434"/>
      <c r="GE78" s="434"/>
      <c r="GF78" s="434"/>
      <c r="GG78" s="434"/>
      <c r="GH78" s="434"/>
      <c r="GI78" s="434"/>
      <c r="GJ78" s="434"/>
      <c r="GK78" s="434"/>
      <c r="GL78" s="434"/>
      <c r="GM78" s="434"/>
      <c r="GN78" s="434"/>
      <c r="GO78" s="434"/>
      <c r="GP78" s="434"/>
      <c r="GQ78" s="434"/>
      <c r="GR78" s="434"/>
      <c r="GS78" s="434"/>
      <c r="GT78" s="434"/>
      <c r="GU78" s="434"/>
      <c r="GV78" s="434"/>
      <c r="GW78" s="434"/>
    </row>
    <row r="79" spans="2:205" x14ac:dyDescent="0.3">
      <c r="B79" s="433"/>
      <c r="C79" s="434"/>
      <c r="D79" s="438"/>
      <c r="E79" s="434"/>
      <c r="F79" s="434"/>
      <c r="G79" s="434"/>
      <c r="H79" s="434"/>
      <c r="I79" s="434"/>
      <c r="J79" s="434"/>
      <c r="K79" s="434"/>
      <c r="L79" s="434"/>
      <c r="M79" s="434"/>
      <c r="N79" s="434"/>
      <c r="O79" s="434"/>
      <c r="P79" s="434"/>
      <c r="Q79" s="434"/>
      <c r="R79" s="434"/>
      <c r="S79" s="434"/>
      <c r="T79" s="434"/>
      <c r="U79" s="434"/>
      <c r="V79" s="434"/>
      <c r="W79" s="434"/>
      <c r="X79" s="434"/>
      <c r="Y79" s="434"/>
      <c r="Z79" s="434"/>
      <c r="AA79" s="434"/>
      <c r="AB79" s="434"/>
      <c r="AC79" s="434"/>
      <c r="AD79" s="434"/>
      <c r="AE79" s="434"/>
      <c r="AF79" s="434"/>
      <c r="AG79" s="434"/>
      <c r="AH79" s="434"/>
      <c r="AI79" s="434"/>
      <c r="AJ79" s="434"/>
      <c r="AK79" s="434"/>
      <c r="AL79" s="434"/>
      <c r="AM79" s="434"/>
      <c r="AN79" s="434"/>
      <c r="AO79" s="434"/>
      <c r="AP79" s="434"/>
      <c r="AQ79" s="434"/>
      <c r="AR79" s="434"/>
      <c r="AS79" s="434"/>
      <c r="AT79" s="434"/>
      <c r="AU79" s="434"/>
      <c r="AV79" s="434"/>
      <c r="AW79" s="434"/>
      <c r="AX79" s="434"/>
      <c r="AY79" s="434"/>
      <c r="AZ79" s="434"/>
      <c r="BA79" s="434"/>
      <c r="BB79" s="434"/>
      <c r="BC79" s="434"/>
      <c r="BD79" s="434"/>
      <c r="BE79" s="434"/>
      <c r="BF79" s="434"/>
      <c r="BG79" s="434"/>
      <c r="BH79" s="434"/>
      <c r="BI79" s="434"/>
      <c r="BJ79" s="434"/>
      <c r="BK79" s="434"/>
      <c r="BL79" s="434"/>
      <c r="BM79" s="434"/>
      <c r="BN79" s="434"/>
      <c r="BO79" s="434"/>
      <c r="BP79" s="434"/>
      <c r="BQ79" s="434"/>
      <c r="BR79" s="434"/>
      <c r="BS79" s="434"/>
      <c r="BT79" s="434"/>
      <c r="BU79" s="434"/>
      <c r="BV79" s="434"/>
      <c r="BW79" s="434"/>
      <c r="BX79" s="434"/>
      <c r="BY79" s="434"/>
      <c r="BZ79" s="434"/>
      <c r="CA79" s="434"/>
      <c r="CB79" s="434"/>
      <c r="CC79" s="434"/>
      <c r="CD79" s="434"/>
      <c r="CE79" s="434"/>
      <c r="CF79" s="434"/>
      <c r="CG79" s="434"/>
      <c r="CH79" s="434"/>
      <c r="CI79" s="434"/>
      <c r="CJ79" s="434"/>
      <c r="CK79" s="434"/>
      <c r="CL79" s="434"/>
      <c r="CM79" s="434"/>
      <c r="CN79" s="434"/>
      <c r="CO79" s="434"/>
      <c r="CP79" s="434"/>
      <c r="CQ79" s="434"/>
      <c r="CR79" s="434"/>
      <c r="CS79" s="434"/>
      <c r="CT79" s="434"/>
      <c r="CU79" s="434"/>
      <c r="CV79" s="434"/>
      <c r="CW79" s="434"/>
      <c r="CX79" s="434"/>
      <c r="CY79" s="434"/>
      <c r="CZ79" s="434"/>
      <c r="DA79" s="434"/>
      <c r="DB79" s="434"/>
      <c r="DC79" s="434"/>
      <c r="DD79" s="434"/>
      <c r="DE79" s="434"/>
      <c r="DF79" s="434"/>
      <c r="DG79" s="434"/>
      <c r="DH79" s="434"/>
      <c r="DI79" s="434"/>
      <c r="DJ79" s="434"/>
      <c r="DK79" s="434"/>
      <c r="DL79" s="434"/>
      <c r="DM79" s="434"/>
      <c r="DN79" s="434"/>
      <c r="DO79" s="434"/>
      <c r="DP79" s="434"/>
      <c r="DQ79" s="434"/>
      <c r="DR79" s="434"/>
      <c r="DS79" s="434"/>
      <c r="DT79" s="434"/>
      <c r="DU79" s="434"/>
      <c r="DV79" s="434"/>
      <c r="DW79" s="434"/>
      <c r="DX79" s="434"/>
      <c r="DY79" s="434"/>
      <c r="DZ79" s="434"/>
      <c r="EA79" s="434"/>
      <c r="EB79" s="434"/>
      <c r="EC79" s="434"/>
      <c r="ED79" s="434"/>
      <c r="EE79" s="434"/>
      <c r="EF79" s="434"/>
      <c r="EG79" s="434"/>
      <c r="EH79" s="434"/>
      <c r="EI79" s="434"/>
      <c r="EJ79" s="434"/>
      <c r="EK79" s="434"/>
      <c r="EL79" s="434"/>
      <c r="EM79" s="434"/>
      <c r="EN79" s="434"/>
      <c r="EO79" s="434"/>
      <c r="EP79" s="434"/>
      <c r="EQ79" s="434"/>
      <c r="ER79" s="434"/>
      <c r="ES79" s="434"/>
      <c r="ET79" s="434"/>
      <c r="EU79" s="434"/>
      <c r="EV79" s="434"/>
      <c r="EW79" s="434"/>
      <c r="EX79" s="434"/>
      <c r="EY79" s="434"/>
      <c r="EZ79" s="434"/>
      <c r="FA79" s="434"/>
      <c r="FB79" s="434"/>
      <c r="FC79" s="434"/>
      <c r="FD79" s="434"/>
      <c r="FE79" s="434"/>
      <c r="FF79" s="434"/>
      <c r="FG79" s="434"/>
      <c r="FH79" s="434"/>
      <c r="FI79" s="434"/>
      <c r="FJ79" s="434"/>
      <c r="FK79" s="434"/>
      <c r="FL79" s="434"/>
      <c r="FM79" s="434"/>
      <c r="FN79" s="434"/>
      <c r="FO79" s="434"/>
      <c r="FP79" s="434"/>
      <c r="FQ79" s="434"/>
      <c r="FR79" s="434"/>
      <c r="FS79" s="434"/>
      <c r="FT79" s="434"/>
      <c r="FU79" s="434"/>
      <c r="FV79" s="434"/>
      <c r="FW79" s="434"/>
      <c r="FX79" s="434"/>
      <c r="FY79" s="434"/>
      <c r="FZ79" s="434"/>
      <c r="GA79" s="434"/>
      <c r="GB79" s="434"/>
      <c r="GC79" s="434"/>
      <c r="GD79" s="434"/>
      <c r="GE79" s="434"/>
      <c r="GF79" s="434"/>
      <c r="GG79" s="434"/>
      <c r="GH79" s="434"/>
      <c r="GI79" s="434"/>
      <c r="GJ79" s="434"/>
      <c r="GK79" s="434"/>
      <c r="GL79" s="434"/>
      <c r="GM79" s="434"/>
      <c r="GN79" s="434"/>
      <c r="GO79" s="434"/>
      <c r="GP79" s="434"/>
      <c r="GQ79" s="434"/>
      <c r="GR79" s="434"/>
      <c r="GS79" s="434"/>
      <c r="GT79" s="434"/>
      <c r="GU79" s="434"/>
      <c r="GV79" s="434"/>
      <c r="GW79" s="434"/>
    </row>
    <row r="80" spans="2:205" x14ac:dyDescent="0.3">
      <c r="B80" s="433"/>
      <c r="C80" s="434"/>
      <c r="D80" s="438"/>
      <c r="E80" s="434"/>
      <c r="F80" s="434"/>
      <c r="G80" s="434"/>
      <c r="H80" s="434"/>
      <c r="I80" s="434"/>
      <c r="J80" s="434"/>
      <c r="K80" s="434"/>
      <c r="L80" s="434"/>
      <c r="M80" s="434"/>
      <c r="N80" s="434"/>
      <c r="O80" s="434"/>
      <c r="P80" s="434"/>
      <c r="Q80" s="434"/>
      <c r="R80" s="434"/>
      <c r="S80" s="434"/>
      <c r="T80" s="434"/>
      <c r="U80" s="434"/>
      <c r="V80" s="434"/>
      <c r="W80" s="434"/>
      <c r="X80" s="434"/>
      <c r="Y80" s="434"/>
      <c r="Z80" s="434"/>
      <c r="AA80" s="434"/>
      <c r="AB80" s="434"/>
      <c r="AC80" s="434"/>
      <c r="AD80" s="434"/>
      <c r="AE80" s="434"/>
      <c r="AF80" s="434"/>
      <c r="AG80" s="434"/>
      <c r="AH80" s="434"/>
      <c r="AI80" s="434"/>
      <c r="AJ80" s="434"/>
      <c r="AK80" s="434"/>
      <c r="AL80" s="434"/>
      <c r="AM80" s="434"/>
      <c r="AN80" s="434"/>
      <c r="AO80" s="434"/>
      <c r="AP80" s="434"/>
      <c r="AQ80" s="434"/>
      <c r="AR80" s="434"/>
      <c r="AS80" s="434"/>
      <c r="AT80" s="434"/>
      <c r="AU80" s="434"/>
      <c r="AV80" s="434"/>
      <c r="AW80" s="434"/>
      <c r="AX80" s="434"/>
      <c r="AY80" s="434"/>
      <c r="AZ80" s="434"/>
      <c r="BA80" s="434"/>
      <c r="BB80" s="434"/>
      <c r="BC80" s="434"/>
      <c r="BD80" s="434"/>
      <c r="BE80" s="434"/>
      <c r="BF80" s="434"/>
      <c r="BG80" s="434"/>
      <c r="BH80" s="434"/>
      <c r="BI80" s="434"/>
      <c r="BJ80" s="434"/>
      <c r="BK80" s="434"/>
      <c r="BL80" s="434"/>
      <c r="BM80" s="434"/>
      <c r="BN80" s="434"/>
      <c r="BO80" s="434"/>
      <c r="BP80" s="434"/>
      <c r="BQ80" s="434"/>
      <c r="BR80" s="434"/>
      <c r="BS80" s="434"/>
      <c r="BT80" s="434"/>
      <c r="BU80" s="434"/>
      <c r="BV80" s="434"/>
      <c r="BW80" s="434"/>
      <c r="BX80" s="434"/>
      <c r="BY80" s="434"/>
      <c r="BZ80" s="434"/>
      <c r="CA80" s="434"/>
      <c r="CB80" s="434"/>
      <c r="CC80" s="434"/>
      <c r="CD80" s="434"/>
      <c r="CE80" s="434"/>
      <c r="CF80" s="434"/>
      <c r="CG80" s="434"/>
      <c r="CH80" s="434"/>
      <c r="CI80" s="434"/>
      <c r="CJ80" s="434"/>
      <c r="CK80" s="434"/>
      <c r="CL80" s="434"/>
      <c r="CM80" s="434"/>
      <c r="CN80" s="434"/>
      <c r="CO80" s="434"/>
      <c r="CP80" s="434"/>
      <c r="CQ80" s="434"/>
      <c r="CR80" s="434"/>
      <c r="CS80" s="434"/>
      <c r="CT80" s="434"/>
      <c r="CU80" s="434"/>
      <c r="CV80" s="434"/>
      <c r="CW80" s="434"/>
      <c r="CX80" s="434"/>
      <c r="CY80" s="434"/>
      <c r="CZ80" s="434"/>
      <c r="DA80" s="434"/>
      <c r="DB80" s="434"/>
      <c r="DC80" s="434"/>
      <c r="DD80" s="434"/>
      <c r="DE80" s="434"/>
      <c r="DF80" s="434"/>
      <c r="DG80" s="434"/>
      <c r="DH80" s="434"/>
      <c r="DI80" s="434"/>
      <c r="DJ80" s="434"/>
      <c r="DK80" s="434"/>
      <c r="DL80" s="434"/>
      <c r="DM80" s="434"/>
      <c r="DN80" s="434"/>
      <c r="DO80" s="434"/>
      <c r="DP80" s="434"/>
      <c r="DQ80" s="434"/>
      <c r="DR80" s="434"/>
      <c r="DS80" s="434"/>
      <c r="DT80" s="434"/>
      <c r="DU80" s="434"/>
      <c r="DV80" s="434"/>
      <c r="DW80" s="434"/>
      <c r="DX80" s="434"/>
      <c r="DY80" s="434"/>
      <c r="DZ80" s="434"/>
      <c r="EA80" s="434"/>
      <c r="EB80" s="434"/>
      <c r="EC80" s="434"/>
      <c r="ED80" s="434"/>
      <c r="EE80" s="434"/>
      <c r="EF80" s="434"/>
      <c r="EG80" s="434"/>
      <c r="EH80" s="434"/>
      <c r="EI80" s="434"/>
      <c r="EJ80" s="434"/>
      <c r="EK80" s="434"/>
      <c r="EL80" s="434"/>
      <c r="EM80" s="434"/>
      <c r="EN80" s="434"/>
      <c r="EO80" s="434"/>
      <c r="EP80" s="434"/>
      <c r="EQ80" s="434"/>
      <c r="ER80" s="434"/>
      <c r="ES80" s="434"/>
      <c r="ET80" s="434"/>
      <c r="EU80" s="434"/>
      <c r="EV80" s="434"/>
      <c r="EW80" s="434"/>
      <c r="EX80" s="434"/>
      <c r="EY80" s="434"/>
      <c r="EZ80" s="434"/>
      <c r="FA80" s="434"/>
      <c r="FB80" s="434"/>
      <c r="FC80" s="434"/>
      <c r="FD80" s="434"/>
      <c r="FE80" s="434"/>
      <c r="FF80" s="434"/>
      <c r="FG80" s="434"/>
      <c r="FH80" s="434"/>
      <c r="FI80" s="434"/>
      <c r="FJ80" s="434"/>
      <c r="FK80" s="434"/>
      <c r="FL80" s="434"/>
      <c r="FM80" s="434"/>
      <c r="FN80" s="434"/>
      <c r="FO80" s="434"/>
      <c r="FP80" s="434"/>
      <c r="FQ80" s="434"/>
      <c r="FR80" s="434"/>
      <c r="FS80" s="434"/>
      <c r="FT80" s="434"/>
      <c r="FU80" s="434"/>
      <c r="FV80" s="434"/>
      <c r="FW80" s="434"/>
      <c r="FX80" s="434"/>
      <c r="FY80" s="434"/>
      <c r="FZ80" s="434"/>
      <c r="GA80" s="434"/>
      <c r="GB80" s="434"/>
      <c r="GC80" s="434"/>
      <c r="GD80" s="434"/>
      <c r="GE80" s="434"/>
      <c r="GF80" s="434"/>
      <c r="GG80" s="434"/>
      <c r="GH80" s="434"/>
      <c r="GI80" s="434"/>
      <c r="GJ80" s="434"/>
      <c r="GK80" s="434"/>
      <c r="GL80" s="434"/>
      <c r="GM80" s="434"/>
      <c r="GN80" s="434"/>
      <c r="GO80" s="434"/>
      <c r="GP80" s="434"/>
      <c r="GQ80" s="434"/>
      <c r="GR80" s="434"/>
      <c r="GS80" s="434"/>
      <c r="GT80" s="434"/>
      <c r="GU80" s="434"/>
      <c r="GV80" s="434"/>
      <c r="GW80" s="434"/>
    </row>
    <row r="81" spans="2:205" x14ac:dyDescent="0.3">
      <c r="B81" s="433"/>
      <c r="C81" s="434"/>
      <c r="D81" s="438"/>
      <c r="E81" s="434"/>
      <c r="F81" s="434"/>
      <c r="G81" s="434"/>
      <c r="H81" s="434"/>
      <c r="I81" s="434"/>
      <c r="J81" s="434"/>
      <c r="K81" s="434"/>
      <c r="L81" s="434"/>
      <c r="M81" s="434"/>
      <c r="N81" s="434"/>
      <c r="O81" s="434"/>
      <c r="P81" s="434"/>
      <c r="Q81" s="434"/>
      <c r="R81" s="434"/>
      <c r="S81" s="434"/>
      <c r="T81" s="434"/>
      <c r="U81" s="434"/>
      <c r="V81" s="434"/>
      <c r="W81" s="434"/>
      <c r="X81" s="434"/>
      <c r="Y81" s="434"/>
      <c r="Z81" s="434"/>
      <c r="AA81" s="434"/>
      <c r="AB81" s="434"/>
      <c r="AC81" s="434"/>
      <c r="AD81" s="434"/>
      <c r="AE81" s="434"/>
      <c r="AF81" s="434"/>
      <c r="AG81" s="434"/>
      <c r="AH81" s="434"/>
      <c r="AI81" s="434"/>
      <c r="AJ81" s="434"/>
      <c r="AK81" s="434"/>
      <c r="AL81" s="434"/>
      <c r="AM81" s="434"/>
      <c r="AN81" s="434"/>
      <c r="AO81" s="434"/>
      <c r="AP81" s="434"/>
      <c r="AQ81" s="434"/>
      <c r="AR81" s="434"/>
      <c r="AS81" s="434"/>
      <c r="AT81" s="434"/>
      <c r="AU81" s="434"/>
      <c r="AV81" s="434"/>
      <c r="AW81" s="434"/>
      <c r="AX81" s="434"/>
      <c r="AY81" s="434"/>
      <c r="AZ81" s="434"/>
      <c r="BA81" s="434"/>
      <c r="BB81" s="434"/>
      <c r="BC81" s="434"/>
      <c r="BD81" s="434"/>
      <c r="BE81" s="434"/>
      <c r="BF81" s="434"/>
      <c r="BG81" s="434"/>
      <c r="BH81" s="434"/>
      <c r="BI81" s="434"/>
      <c r="BJ81" s="434"/>
      <c r="BK81" s="434"/>
      <c r="BL81" s="434"/>
      <c r="BM81" s="434"/>
      <c r="BN81" s="434"/>
      <c r="BO81" s="434"/>
      <c r="BP81" s="434"/>
      <c r="BQ81" s="434"/>
      <c r="BR81" s="434"/>
      <c r="BS81" s="434"/>
      <c r="BT81" s="434"/>
      <c r="BU81" s="434"/>
      <c r="BV81" s="434"/>
      <c r="BW81" s="434"/>
      <c r="BX81" s="434"/>
      <c r="BY81" s="434"/>
      <c r="BZ81" s="434"/>
      <c r="CA81" s="434"/>
      <c r="CB81" s="434"/>
      <c r="CC81" s="434"/>
      <c r="CD81" s="434"/>
      <c r="CE81" s="434"/>
      <c r="CF81" s="434"/>
      <c r="CG81" s="434"/>
      <c r="CH81" s="434"/>
      <c r="CI81" s="434"/>
      <c r="CJ81" s="434"/>
      <c r="CK81" s="434"/>
      <c r="CL81" s="434"/>
      <c r="CM81" s="434"/>
      <c r="CN81" s="434"/>
      <c r="CO81" s="434"/>
      <c r="CP81" s="434"/>
      <c r="CQ81" s="434"/>
      <c r="CR81" s="434"/>
      <c r="CS81" s="434"/>
      <c r="CT81" s="434"/>
      <c r="CU81" s="434"/>
      <c r="CV81" s="434"/>
      <c r="CW81" s="434"/>
      <c r="CX81" s="434"/>
      <c r="CY81" s="434"/>
      <c r="CZ81" s="434"/>
      <c r="DA81" s="434"/>
      <c r="DB81" s="434"/>
      <c r="DC81" s="434"/>
      <c r="DD81" s="434"/>
      <c r="DE81" s="434"/>
      <c r="DF81" s="434"/>
      <c r="DG81" s="434"/>
      <c r="DH81" s="434"/>
      <c r="DI81" s="434"/>
      <c r="DJ81" s="434"/>
      <c r="DK81" s="434"/>
      <c r="DL81" s="434"/>
      <c r="DM81" s="434"/>
      <c r="DN81" s="434"/>
      <c r="DO81" s="434"/>
      <c r="DP81" s="434"/>
      <c r="DQ81" s="434"/>
      <c r="DR81" s="434"/>
      <c r="DS81" s="434"/>
      <c r="DT81" s="434"/>
      <c r="DU81" s="434"/>
      <c r="DV81" s="434"/>
      <c r="DW81" s="434"/>
      <c r="DX81" s="434"/>
      <c r="DY81" s="434"/>
      <c r="DZ81" s="434"/>
      <c r="EA81" s="434"/>
      <c r="EB81" s="434"/>
      <c r="EC81" s="434"/>
      <c r="ED81" s="434"/>
      <c r="EE81" s="434"/>
      <c r="EF81" s="434"/>
      <c r="EG81" s="434"/>
      <c r="EH81" s="434"/>
      <c r="EI81" s="434"/>
      <c r="EJ81" s="434"/>
      <c r="EK81" s="434"/>
      <c r="EL81" s="434"/>
      <c r="EM81" s="434"/>
      <c r="EN81" s="434"/>
      <c r="EO81" s="434"/>
      <c r="EP81" s="434"/>
      <c r="EQ81" s="434"/>
      <c r="ER81" s="434"/>
      <c r="ES81" s="434"/>
      <c r="ET81" s="434"/>
      <c r="EU81" s="434"/>
      <c r="EV81" s="434"/>
      <c r="EW81" s="434"/>
      <c r="EX81" s="434"/>
      <c r="EY81" s="434"/>
      <c r="EZ81" s="434"/>
      <c r="FA81" s="434"/>
      <c r="FB81" s="434"/>
      <c r="FC81" s="434"/>
      <c r="FD81" s="434"/>
      <c r="FE81" s="434"/>
      <c r="FF81" s="434"/>
      <c r="FG81" s="434"/>
      <c r="FH81" s="434"/>
      <c r="FI81" s="434"/>
      <c r="FJ81" s="434"/>
      <c r="FK81" s="434"/>
      <c r="FL81" s="434"/>
      <c r="FM81" s="434"/>
      <c r="FN81" s="434"/>
      <c r="FO81" s="434"/>
      <c r="FP81" s="434"/>
      <c r="FQ81" s="434"/>
      <c r="FR81" s="434"/>
      <c r="FS81" s="434"/>
      <c r="FT81" s="434"/>
      <c r="FU81" s="434"/>
      <c r="FV81" s="434"/>
      <c r="FW81" s="434"/>
      <c r="FX81" s="434"/>
      <c r="FY81" s="434"/>
      <c r="FZ81" s="434"/>
      <c r="GA81" s="434"/>
      <c r="GB81" s="434"/>
      <c r="GC81" s="434"/>
      <c r="GD81" s="434"/>
      <c r="GE81" s="434"/>
      <c r="GF81" s="434"/>
      <c r="GG81" s="434"/>
      <c r="GH81" s="434"/>
      <c r="GI81" s="434"/>
      <c r="GJ81" s="434"/>
      <c r="GK81" s="434"/>
      <c r="GL81" s="434"/>
      <c r="GM81" s="434"/>
      <c r="GN81" s="434"/>
      <c r="GO81" s="434"/>
      <c r="GP81" s="434"/>
      <c r="GQ81" s="434"/>
      <c r="GR81" s="434"/>
      <c r="GS81" s="434"/>
      <c r="GT81" s="434"/>
      <c r="GU81" s="434"/>
      <c r="GV81" s="434"/>
      <c r="GW81" s="434"/>
    </row>
    <row r="82" spans="2:205" x14ac:dyDescent="0.3">
      <c r="B82" s="433"/>
      <c r="C82" s="434"/>
      <c r="D82" s="438"/>
      <c r="E82" s="434"/>
      <c r="F82" s="434"/>
      <c r="G82" s="434"/>
      <c r="H82" s="434"/>
      <c r="I82" s="434"/>
      <c r="J82" s="434"/>
      <c r="K82" s="434"/>
      <c r="L82" s="434"/>
      <c r="M82" s="434"/>
      <c r="N82" s="434"/>
      <c r="O82" s="434"/>
      <c r="P82" s="434"/>
      <c r="Q82" s="434"/>
      <c r="R82" s="434"/>
      <c r="S82" s="434"/>
      <c r="T82" s="434"/>
      <c r="U82" s="434"/>
      <c r="V82" s="434"/>
      <c r="W82" s="434"/>
      <c r="X82" s="434"/>
      <c r="Y82" s="434"/>
      <c r="Z82" s="434"/>
      <c r="AA82" s="434"/>
      <c r="AB82" s="434"/>
      <c r="AC82" s="434"/>
      <c r="AD82" s="434"/>
      <c r="AE82" s="434"/>
      <c r="AF82" s="434"/>
      <c r="AG82" s="434"/>
      <c r="AH82" s="434"/>
      <c r="AI82" s="434"/>
      <c r="AJ82" s="434"/>
      <c r="AK82" s="434"/>
      <c r="AL82" s="434"/>
      <c r="AM82" s="434"/>
      <c r="AN82" s="434"/>
      <c r="AO82" s="434"/>
      <c r="AP82" s="434"/>
      <c r="AQ82" s="434"/>
      <c r="AR82" s="434"/>
      <c r="AS82" s="434"/>
      <c r="AT82" s="434"/>
      <c r="AU82" s="434"/>
      <c r="AV82" s="434"/>
      <c r="AW82" s="434"/>
      <c r="AX82" s="434"/>
      <c r="AY82" s="434"/>
      <c r="AZ82" s="434"/>
      <c r="BA82" s="434"/>
      <c r="BB82" s="434"/>
      <c r="BC82" s="434"/>
      <c r="BD82" s="434"/>
      <c r="BE82" s="434"/>
      <c r="BF82" s="434"/>
      <c r="BG82" s="434"/>
      <c r="BH82" s="434"/>
      <c r="BI82" s="434"/>
      <c r="BJ82" s="434"/>
      <c r="BK82" s="434"/>
      <c r="BL82" s="434"/>
      <c r="BM82" s="434"/>
      <c r="BN82" s="434"/>
      <c r="BO82" s="434"/>
      <c r="BP82" s="434"/>
      <c r="BQ82" s="434"/>
      <c r="BR82" s="434"/>
      <c r="BS82" s="434"/>
      <c r="BT82" s="434"/>
      <c r="BU82" s="434"/>
      <c r="BV82" s="434"/>
      <c r="BW82" s="434"/>
      <c r="BX82" s="434"/>
      <c r="BY82" s="434"/>
      <c r="BZ82" s="434"/>
      <c r="CA82" s="434"/>
      <c r="CB82" s="434"/>
      <c r="CC82" s="434"/>
      <c r="CD82" s="434"/>
      <c r="CE82" s="434"/>
      <c r="CF82" s="434"/>
      <c r="CG82" s="434"/>
      <c r="CH82" s="434"/>
      <c r="CI82" s="434"/>
      <c r="CJ82" s="434"/>
      <c r="CK82" s="434"/>
      <c r="CL82" s="434"/>
      <c r="CM82" s="434"/>
      <c r="CN82" s="434"/>
      <c r="CO82" s="434"/>
      <c r="CP82" s="434"/>
      <c r="CQ82" s="434"/>
      <c r="CR82" s="434"/>
      <c r="CS82" s="434"/>
      <c r="CT82" s="434"/>
      <c r="CU82" s="434"/>
      <c r="CV82" s="434"/>
      <c r="CW82" s="434"/>
      <c r="CX82" s="434"/>
      <c r="CY82" s="434"/>
      <c r="CZ82" s="434"/>
      <c r="DA82" s="434"/>
      <c r="DB82" s="434"/>
      <c r="DC82" s="434"/>
      <c r="DD82" s="434"/>
      <c r="DE82" s="434"/>
      <c r="DF82" s="434"/>
      <c r="DG82" s="434"/>
      <c r="DH82" s="434"/>
      <c r="DI82" s="434"/>
      <c r="DJ82" s="434"/>
      <c r="DK82" s="434"/>
      <c r="DL82" s="434"/>
      <c r="DM82" s="434"/>
      <c r="DN82" s="434"/>
      <c r="DO82" s="434"/>
      <c r="DP82" s="434"/>
      <c r="DQ82" s="434"/>
      <c r="DR82" s="434"/>
      <c r="DS82" s="434"/>
      <c r="DT82" s="434"/>
      <c r="DU82" s="434"/>
      <c r="DV82" s="434"/>
      <c r="DW82" s="434"/>
      <c r="DX82" s="434"/>
      <c r="DY82" s="434"/>
      <c r="DZ82" s="434"/>
      <c r="EA82" s="434"/>
      <c r="EB82" s="434"/>
      <c r="EC82" s="434"/>
      <c r="ED82" s="434"/>
      <c r="EE82" s="434"/>
      <c r="EF82" s="434"/>
      <c r="EG82" s="434"/>
      <c r="EH82" s="434"/>
      <c r="EI82" s="434"/>
      <c r="EJ82" s="434"/>
      <c r="EK82" s="434"/>
      <c r="EL82" s="434"/>
      <c r="EM82" s="434"/>
      <c r="EN82" s="434"/>
      <c r="EO82" s="434"/>
      <c r="EP82" s="434"/>
      <c r="EQ82" s="434"/>
      <c r="ER82" s="434"/>
      <c r="ES82" s="434"/>
      <c r="ET82" s="434"/>
      <c r="EU82" s="434"/>
      <c r="EV82" s="434"/>
      <c r="EW82" s="434"/>
      <c r="EX82" s="434"/>
      <c r="EY82" s="434"/>
      <c r="EZ82" s="434"/>
      <c r="FA82" s="434"/>
      <c r="FB82" s="434"/>
      <c r="FC82" s="434"/>
      <c r="FD82" s="434"/>
      <c r="FE82" s="434"/>
      <c r="FF82" s="434"/>
      <c r="FG82" s="434"/>
      <c r="FH82" s="434"/>
      <c r="FI82" s="434"/>
      <c r="FJ82" s="434"/>
      <c r="FK82" s="434"/>
      <c r="FL82" s="434"/>
      <c r="FM82" s="434"/>
      <c r="FN82" s="434"/>
      <c r="FO82" s="434"/>
      <c r="FP82" s="434"/>
      <c r="FQ82" s="434"/>
      <c r="FR82" s="434"/>
      <c r="FS82" s="434"/>
      <c r="FT82" s="434"/>
      <c r="FU82" s="434"/>
      <c r="FV82" s="434"/>
      <c r="FW82" s="434"/>
      <c r="FX82" s="434"/>
      <c r="FY82" s="434"/>
      <c r="FZ82" s="434"/>
      <c r="GA82" s="434"/>
      <c r="GB82" s="434"/>
      <c r="GC82" s="434"/>
      <c r="GD82" s="434"/>
      <c r="GE82" s="434"/>
      <c r="GF82" s="434"/>
      <c r="GG82" s="434"/>
      <c r="GH82" s="434"/>
      <c r="GI82" s="434"/>
      <c r="GJ82" s="434"/>
      <c r="GK82" s="434"/>
      <c r="GL82" s="434"/>
      <c r="GM82" s="434"/>
      <c r="GN82" s="434"/>
      <c r="GO82" s="434"/>
      <c r="GP82" s="434"/>
      <c r="GQ82" s="434"/>
      <c r="GR82" s="434"/>
      <c r="GS82" s="434"/>
      <c r="GT82" s="434"/>
      <c r="GU82" s="434"/>
      <c r="GV82" s="434"/>
      <c r="GW82" s="434"/>
    </row>
    <row r="83" spans="2:205" x14ac:dyDescent="0.3">
      <c r="B83" s="433"/>
      <c r="C83" s="434"/>
      <c r="D83" s="438"/>
      <c r="E83" s="434"/>
      <c r="F83" s="434"/>
      <c r="G83" s="434"/>
      <c r="H83" s="434"/>
      <c r="I83" s="434"/>
      <c r="J83" s="434"/>
      <c r="K83" s="434"/>
      <c r="L83" s="434"/>
      <c r="M83" s="434"/>
      <c r="N83" s="434"/>
      <c r="O83" s="434"/>
      <c r="P83" s="434"/>
      <c r="Q83" s="434"/>
      <c r="R83" s="434"/>
      <c r="S83" s="434"/>
      <c r="T83" s="434"/>
      <c r="U83" s="434"/>
      <c r="V83" s="434"/>
      <c r="W83" s="434"/>
      <c r="X83" s="434"/>
      <c r="Y83" s="434"/>
      <c r="Z83" s="434"/>
      <c r="AA83" s="434"/>
      <c r="AB83" s="434"/>
      <c r="AC83" s="434"/>
      <c r="AD83" s="434"/>
      <c r="AE83" s="434"/>
      <c r="AF83" s="434"/>
      <c r="AG83" s="434"/>
      <c r="AH83" s="434"/>
      <c r="AI83" s="434"/>
      <c r="AJ83" s="434"/>
      <c r="AK83" s="434"/>
      <c r="AL83" s="434"/>
      <c r="AM83" s="434"/>
      <c r="AN83" s="434"/>
      <c r="AO83" s="434"/>
      <c r="AP83" s="434"/>
      <c r="AQ83" s="434"/>
      <c r="AR83" s="434"/>
      <c r="AS83" s="434"/>
      <c r="AT83" s="434"/>
      <c r="AU83" s="434"/>
      <c r="AV83" s="434"/>
      <c r="AW83" s="434"/>
      <c r="AX83" s="434"/>
      <c r="AY83" s="434"/>
      <c r="AZ83" s="434"/>
      <c r="BA83" s="434"/>
      <c r="BB83" s="434"/>
      <c r="BC83" s="434"/>
      <c r="BD83" s="434"/>
      <c r="BE83" s="434"/>
      <c r="BF83" s="434"/>
      <c r="BG83" s="434"/>
      <c r="BH83" s="434"/>
      <c r="BI83" s="434"/>
      <c r="BJ83" s="434"/>
      <c r="BK83" s="434"/>
      <c r="BL83" s="434"/>
      <c r="BM83" s="434"/>
      <c r="BN83" s="434"/>
      <c r="BO83" s="434"/>
      <c r="BP83" s="434"/>
      <c r="BQ83" s="434"/>
      <c r="BR83" s="434"/>
      <c r="BS83" s="434"/>
      <c r="BT83" s="434"/>
      <c r="BU83" s="434"/>
      <c r="BV83" s="434"/>
      <c r="BW83" s="434"/>
      <c r="BX83" s="434"/>
      <c r="BY83" s="434"/>
      <c r="BZ83" s="434"/>
      <c r="CA83" s="434"/>
      <c r="CB83" s="434"/>
      <c r="CC83" s="434"/>
      <c r="CD83" s="434"/>
      <c r="CE83" s="434"/>
      <c r="CF83" s="434"/>
      <c r="CG83" s="434"/>
      <c r="CH83" s="434"/>
      <c r="CI83" s="434"/>
      <c r="CJ83" s="434"/>
      <c r="CK83" s="434"/>
      <c r="CL83" s="434"/>
      <c r="CM83" s="434"/>
      <c r="CN83" s="434"/>
      <c r="CO83" s="434"/>
      <c r="CP83" s="434"/>
      <c r="CQ83" s="434"/>
      <c r="CR83" s="434"/>
      <c r="CS83" s="434"/>
      <c r="CT83" s="434"/>
      <c r="CU83" s="434"/>
      <c r="CV83" s="434"/>
      <c r="CW83" s="434"/>
      <c r="CX83" s="434"/>
      <c r="CY83" s="434"/>
      <c r="CZ83" s="434"/>
      <c r="DA83" s="434"/>
      <c r="DB83" s="434"/>
      <c r="DC83" s="434"/>
      <c r="DD83" s="434"/>
      <c r="DE83" s="434"/>
      <c r="DF83" s="434"/>
      <c r="DG83" s="434"/>
      <c r="DH83" s="434"/>
      <c r="DI83" s="434"/>
      <c r="DJ83" s="434"/>
      <c r="DK83" s="434"/>
      <c r="DL83" s="434"/>
      <c r="DM83" s="434"/>
      <c r="DN83" s="434"/>
      <c r="DO83" s="434"/>
      <c r="DP83" s="434"/>
      <c r="DQ83" s="434"/>
      <c r="DR83" s="434"/>
      <c r="DS83" s="434"/>
      <c r="DT83" s="434"/>
      <c r="DU83" s="434"/>
      <c r="DV83" s="434"/>
      <c r="DW83" s="434"/>
      <c r="DX83" s="434"/>
      <c r="DY83" s="434"/>
      <c r="DZ83" s="434"/>
      <c r="EA83" s="434"/>
      <c r="EB83" s="434"/>
      <c r="EC83" s="434"/>
      <c r="ED83" s="434"/>
      <c r="EE83" s="434"/>
      <c r="EF83" s="434"/>
      <c r="EG83" s="434"/>
      <c r="EH83" s="434"/>
      <c r="EI83" s="434"/>
      <c r="EJ83" s="434"/>
      <c r="EK83" s="434"/>
      <c r="EL83" s="434"/>
      <c r="EM83" s="434"/>
      <c r="EN83" s="434"/>
      <c r="EO83" s="434"/>
      <c r="EP83" s="434"/>
      <c r="EQ83" s="434"/>
      <c r="ER83" s="434"/>
      <c r="ES83" s="434"/>
      <c r="ET83" s="434"/>
      <c r="EU83" s="434"/>
      <c r="EV83" s="434"/>
      <c r="EW83" s="434"/>
      <c r="EX83" s="434"/>
      <c r="EY83" s="434"/>
      <c r="EZ83" s="434"/>
      <c r="FA83" s="434"/>
      <c r="FB83" s="434"/>
      <c r="FC83" s="434"/>
      <c r="FD83" s="434"/>
      <c r="FE83" s="434"/>
      <c r="FF83" s="434"/>
      <c r="FG83" s="434"/>
      <c r="FH83" s="434"/>
      <c r="FI83" s="434"/>
      <c r="FJ83" s="434"/>
      <c r="FK83" s="434"/>
      <c r="FL83" s="434"/>
      <c r="FM83" s="434"/>
      <c r="FN83" s="434"/>
      <c r="FO83" s="434"/>
      <c r="FP83" s="434"/>
      <c r="FQ83" s="434"/>
      <c r="FR83" s="434"/>
      <c r="FS83" s="434"/>
      <c r="FT83" s="434"/>
      <c r="FU83" s="434"/>
      <c r="FV83" s="434"/>
      <c r="FW83" s="434"/>
      <c r="FX83" s="434"/>
      <c r="FY83" s="434"/>
      <c r="FZ83" s="434"/>
      <c r="GA83" s="434"/>
      <c r="GB83" s="434"/>
      <c r="GC83" s="434"/>
      <c r="GD83" s="434"/>
      <c r="GE83" s="434"/>
      <c r="GF83" s="434"/>
      <c r="GG83" s="434"/>
      <c r="GH83" s="434"/>
      <c r="GI83" s="434"/>
      <c r="GJ83" s="434"/>
      <c r="GK83" s="434"/>
      <c r="GL83" s="434"/>
      <c r="GM83" s="434"/>
      <c r="GN83" s="434"/>
      <c r="GO83" s="434"/>
      <c r="GP83" s="434"/>
      <c r="GQ83" s="434"/>
      <c r="GR83" s="434"/>
      <c r="GS83" s="434"/>
      <c r="GT83" s="434"/>
      <c r="GU83" s="434"/>
      <c r="GV83" s="434"/>
      <c r="GW83" s="434"/>
    </row>
    <row r="84" spans="2:205" x14ac:dyDescent="0.3">
      <c r="B84" s="433"/>
      <c r="C84" s="434"/>
      <c r="D84" s="438"/>
      <c r="E84" s="434"/>
      <c r="F84" s="434"/>
      <c r="G84" s="434"/>
      <c r="H84" s="434"/>
      <c r="I84" s="434"/>
      <c r="J84" s="434"/>
      <c r="K84" s="434"/>
      <c r="L84" s="434"/>
      <c r="M84" s="434"/>
      <c r="N84" s="434"/>
      <c r="O84" s="434"/>
      <c r="P84" s="434"/>
      <c r="Q84" s="434"/>
      <c r="R84" s="434"/>
      <c r="S84" s="434"/>
      <c r="T84" s="434"/>
      <c r="U84" s="434"/>
      <c r="V84" s="434"/>
      <c r="W84" s="434"/>
      <c r="X84" s="434"/>
      <c r="Y84" s="434"/>
      <c r="Z84" s="434"/>
      <c r="AA84" s="434"/>
      <c r="AB84" s="434"/>
      <c r="AC84" s="434"/>
      <c r="AD84" s="434"/>
      <c r="AE84" s="434"/>
      <c r="AF84" s="434"/>
      <c r="AG84" s="434"/>
      <c r="AH84" s="434"/>
      <c r="AI84" s="434"/>
      <c r="AJ84" s="434"/>
      <c r="AK84" s="434"/>
      <c r="AL84" s="434"/>
      <c r="AM84" s="434"/>
      <c r="AN84" s="434"/>
      <c r="AO84" s="434"/>
      <c r="AP84" s="434"/>
      <c r="AQ84" s="434"/>
      <c r="AR84" s="434"/>
      <c r="AS84" s="434"/>
      <c r="AT84" s="434"/>
      <c r="AU84" s="434"/>
      <c r="AV84" s="434"/>
      <c r="AW84" s="434"/>
      <c r="AX84" s="434"/>
      <c r="AY84" s="434"/>
      <c r="AZ84" s="434"/>
      <c r="BA84" s="434"/>
      <c r="BB84" s="434"/>
      <c r="BC84" s="434"/>
      <c r="BD84" s="434"/>
      <c r="BE84" s="434"/>
      <c r="BF84" s="434"/>
      <c r="BG84" s="434"/>
      <c r="BH84" s="434"/>
      <c r="BI84" s="434"/>
      <c r="BJ84" s="434"/>
      <c r="BK84" s="434"/>
      <c r="BL84" s="434"/>
      <c r="BM84" s="434"/>
      <c r="BN84" s="434"/>
      <c r="BO84" s="434"/>
      <c r="BP84" s="434"/>
      <c r="BQ84" s="434"/>
      <c r="BR84" s="434"/>
      <c r="BS84" s="434"/>
      <c r="BT84" s="434"/>
      <c r="BU84" s="434"/>
      <c r="BV84" s="434"/>
      <c r="BW84" s="434"/>
      <c r="BX84" s="434"/>
      <c r="BY84" s="434"/>
      <c r="BZ84" s="434"/>
      <c r="CA84" s="434"/>
      <c r="CB84" s="434"/>
      <c r="CC84" s="434"/>
      <c r="CD84" s="434"/>
      <c r="CE84" s="434"/>
      <c r="CF84" s="434"/>
      <c r="CG84" s="434"/>
      <c r="CH84" s="434"/>
      <c r="CI84" s="434"/>
      <c r="CJ84" s="434"/>
      <c r="CK84" s="434"/>
      <c r="CL84" s="434"/>
      <c r="CM84" s="434"/>
      <c r="CN84" s="434"/>
      <c r="CO84" s="434"/>
      <c r="CP84" s="434"/>
      <c r="CQ84" s="434"/>
      <c r="CR84" s="434"/>
      <c r="CS84" s="434"/>
      <c r="CT84" s="434"/>
      <c r="CU84" s="434"/>
      <c r="CV84" s="434"/>
      <c r="CW84" s="434"/>
      <c r="CX84" s="434"/>
      <c r="CY84" s="434"/>
      <c r="CZ84" s="434"/>
      <c r="DA84" s="434"/>
      <c r="DB84" s="434"/>
      <c r="DC84" s="434"/>
      <c r="DD84" s="434"/>
      <c r="DE84" s="434"/>
      <c r="DF84" s="434"/>
      <c r="DG84" s="434"/>
      <c r="DH84" s="434"/>
      <c r="DI84" s="434"/>
      <c r="DJ84" s="434"/>
      <c r="DK84" s="434"/>
      <c r="DL84" s="434"/>
      <c r="DM84" s="434"/>
      <c r="DN84" s="434"/>
      <c r="DO84" s="434"/>
      <c r="DP84" s="434"/>
      <c r="DQ84" s="434"/>
      <c r="DR84" s="434"/>
      <c r="DS84" s="434"/>
      <c r="DT84" s="434"/>
      <c r="DU84" s="434"/>
      <c r="DV84" s="434"/>
      <c r="DW84" s="434"/>
      <c r="DX84" s="434"/>
      <c r="DY84" s="434"/>
      <c r="DZ84" s="434"/>
      <c r="EA84" s="434"/>
      <c r="EB84" s="434"/>
      <c r="EC84" s="434"/>
      <c r="ED84" s="434"/>
      <c r="EE84" s="434"/>
      <c r="EF84" s="434"/>
      <c r="EG84" s="434"/>
      <c r="EH84" s="434"/>
      <c r="EI84" s="434"/>
      <c r="EJ84" s="434"/>
      <c r="EK84" s="434"/>
      <c r="EL84" s="434"/>
      <c r="EM84" s="434"/>
      <c r="EN84" s="434"/>
      <c r="EO84" s="434"/>
      <c r="EP84" s="434"/>
      <c r="EQ84" s="434"/>
      <c r="ER84" s="434"/>
      <c r="ES84" s="434"/>
      <c r="ET84" s="434"/>
      <c r="EU84" s="434"/>
      <c r="EV84" s="434"/>
      <c r="EW84" s="434"/>
      <c r="EX84" s="434"/>
      <c r="EY84" s="434"/>
      <c r="EZ84" s="434"/>
      <c r="FA84" s="434"/>
      <c r="FB84" s="434"/>
      <c r="FC84" s="434"/>
      <c r="FD84" s="434"/>
      <c r="FE84" s="434"/>
      <c r="FF84" s="434"/>
      <c r="FG84" s="434"/>
      <c r="FH84" s="434"/>
      <c r="FI84" s="434"/>
      <c r="FJ84" s="434"/>
      <c r="FK84" s="434"/>
      <c r="FL84" s="434"/>
      <c r="FM84" s="434"/>
      <c r="FN84" s="434"/>
      <c r="FO84" s="434"/>
      <c r="FP84" s="434"/>
      <c r="FQ84" s="434"/>
      <c r="FR84" s="434"/>
      <c r="FS84" s="434"/>
      <c r="FT84" s="434"/>
      <c r="FU84" s="434"/>
      <c r="FV84" s="434"/>
      <c r="FW84" s="434"/>
      <c r="FX84" s="434"/>
      <c r="FY84" s="434"/>
      <c r="FZ84" s="434"/>
      <c r="GA84" s="434"/>
      <c r="GB84" s="434"/>
      <c r="GC84" s="434"/>
      <c r="GD84" s="434"/>
      <c r="GE84" s="434"/>
      <c r="GF84" s="434"/>
      <c r="GG84" s="434"/>
      <c r="GH84" s="434"/>
      <c r="GI84" s="434"/>
      <c r="GJ84" s="434"/>
      <c r="GK84" s="434"/>
      <c r="GL84" s="434"/>
      <c r="GM84" s="434"/>
      <c r="GN84" s="434"/>
      <c r="GO84" s="434"/>
      <c r="GP84" s="434"/>
      <c r="GQ84" s="434"/>
      <c r="GR84" s="434"/>
      <c r="GS84" s="434"/>
      <c r="GT84" s="434"/>
      <c r="GU84" s="434"/>
      <c r="GV84" s="434"/>
      <c r="GW84" s="434"/>
    </row>
    <row r="85" spans="2:205" x14ac:dyDescent="0.3">
      <c r="B85" s="433"/>
      <c r="C85" s="434"/>
      <c r="D85" s="438"/>
      <c r="E85" s="434"/>
      <c r="F85" s="434"/>
      <c r="G85" s="434"/>
      <c r="H85" s="434"/>
      <c r="I85" s="434"/>
      <c r="J85" s="434"/>
      <c r="K85" s="434"/>
      <c r="L85" s="434"/>
      <c r="M85" s="434"/>
      <c r="N85" s="434"/>
      <c r="O85" s="434"/>
      <c r="P85" s="434"/>
      <c r="Q85" s="434"/>
      <c r="R85" s="434"/>
      <c r="S85" s="434"/>
      <c r="T85" s="434"/>
      <c r="U85" s="434"/>
      <c r="V85" s="434"/>
      <c r="W85" s="434"/>
      <c r="X85" s="434"/>
      <c r="Y85" s="434"/>
      <c r="Z85" s="434"/>
      <c r="AA85" s="434"/>
      <c r="AB85" s="434"/>
      <c r="AC85" s="434"/>
      <c r="AD85" s="434"/>
      <c r="AE85" s="434"/>
      <c r="AF85" s="434"/>
      <c r="AG85" s="434"/>
      <c r="AH85" s="434"/>
      <c r="AI85" s="434"/>
      <c r="AJ85" s="434"/>
      <c r="AK85" s="434"/>
      <c r="AL85" s="434"/>
      <c r="AM85" s="434"/>
      <c r="AN85" s="434"/>
      <c r="AO85" s="434"/>
      <c r="AP85" s="434"/>
      <c r="AQ85" s="434"/>
      <c r="AR85" s="434"/>
      <c r="AS85" s="434"/>
      <c r="AT85" s="434"/>
      <c r="AU85" s="434"/>
      <c r="AV85" s="434"/>
      <c r="AW85" s="434"/>
      <c r="AX85" s="434"/>
      <c r="AY85" s="434"/>
      <c r="AZ85" s="434"/>
      <c r="BA85" s="434"/>
      <c r="BB85" s="434"/>
      <c r="BC85" s="434"/>
      <c r="BD85" s="434"/>
      <c r="BE85" s="434"/>
      <c r="BF85" s="434"/>
      <c r="BG85" s="434"/>
      <c r="BH85" s="434"/>
      <c r="BI85" s="434"/>
      <c r="BJ85" s="434"/>
      <c r="BK85" s="434"/>
      <c r="BL85" s="434"/>
      <c r="BM85" s="434"/>
      <c r="BN85" s="434"/>
      <c r="BO85" s="434"/>
      <c r="BP85" s="434"/>
      <c r="BQ85" s="434"/>
      <c r="BR85" s="434"/>
      <c r="BS85" s="434"/>
      <c r="BT85" s="434"/>
      <c r="BU85" s="434"/>
      <c r="BV85" s="434"/>
      <c r="BW85" s="434"/>
      <c r="BX85" s="434"/>
      <c r="BY85" s="434"/>
      <c r="BZ85" s="434"/>
      <c r="CA85" s="434"/>
      <c r="CB85" s="434"/>
      <c r="CC85" s="434"/>
      <c r="CD85" s="434"/>
      <c r="CE85" s="434"/>
      <c r="CF85" s="434"/>
      <c r="CG85" s="434"/>
      <c r="CH85" s="434"/>
      <c r="CI85" s="434"/>
      <c r="CJ85" s="434"/>
      <c r="CK85" s="434"/>
      <c r="CL85" s="434"/>
      <c r="CM85" s="434"/>
      <c r="CN85" s="434"/>
      <c r="CO85" s="434"/>
      <c r="CP85" s="434"/>
      <c r="CQ85" s="434"/>
      <c r="CR85" s="434"/>
      <c r="CS85" s="434"/>
      <c r="CT85" s="434"/>
      <c r="CU85" s="434"/>
      <c r="CV85" s="434"/>
      <c r="CW85" s="434"/>
      <c r="CX85" s="434"/>
      <c r="CY85" s="434"/>
      <c r="CZ85" s="434"/>
      <c r="DA85" s="434"/>
      <c r="DB85" s="434"/>
      <c r="DC85" s="434"/>
      <c r="DD85" s="434"/>
      <c r="DE85" s="434"/>
      <c r="DF85" s="434"/>
      <c r="DG85" s="434"/>
      <c r="DH85" s="434"/>
      <c r="DI85" s="434"/>
      <c r="DJ85" s="434"/>
      <c r="DK85" s="434"/>
      <c r="DL85" s="434"/>
      <c r="DM85" s="434"/>
      <c r="DN85" s="434"/>
      <c r="DO85" s="434"/>
      <c r="DP85" s="434"/>
      <c r="DQ85" s="434"/>
      <c r="DR85" s="434"/>
      <c r="DS85" s="434"/>
      <c r="DT85" s="434"/>
      <c r="DU85" s="434"/>
      <c r="DV85" s="434"/>
      <c r="DW85" s="434"/>
      <c r="DX85" s="434"/>
      <c r="DY85" s="434"/>
      <c r="DZ85" s="434"/>
      <c r="EA85" s="434"/>
      <c r="EB85" s="434"/>
      <c r="EC85" s="434"/>
      <c r="ED85" s="434"/>
      <c r="EE85" s="434"/>
      <c r="EF85" s="434"/>
      <c r="EG85" s="434"/>
      <c r="EH85" s="434"/>
      <c r="EI85" s="434"/>
      <c r="EJ85" s="434"/>
      <c r="EK85" s="434"/>
      <c r="EL85" s="434"/>
      <c r="EM85" s="434"/>
      <c r="EN85" s="434"/>
      <c r="EO85" s="434"/>
      <c r="EP85" s="434"/>
      <c r="EQ85" s="434"/>
      <c r="ER85" s="434"/>
      <c r="ES85" s="434"/>
      <c r="ET85" s="434"/>
      <c r="EU85" s="434"/>
      <c r="EV85" s="434"/>
      <c r="EW85" s="434"/>
      <c r="EX85" s="434"/>
      <c r="EY85" s="434"/>
      <c r="EZ85" s="434"/>
      <c r="FA85" s="434"/>
      <c r="FB85" s="434"/>
      <c r="FC85" s="434"/>
      <c r="FD85" s="434"/>
      <c r="FE85" s="434"/>
      <c r="FF85" s="434"/>
      <c r="FG85" s="434"/>
      <c r="FH85" s="434"/>
      <c r="FI85" s="434"/>
      <c r="FJ85" s="434"/>
      <c r="FK85" s="434"/>
      <c r="FL85" s="434"/>
      <c r="FM85" s="434"/>
      <c r="FN85" s="434"/>
      <c r="FO85" s="434"/>
      <c r="FP85" s="434"/>
      <c r="FQ85" s="434"/>
      <c r="FR85" s="434"/>
      <c r="FS85" s="434"/>
      <c r="FT85" s="434"/>
      <c r="FU85" s="434"/>
      <c r="FV85" s="434"/>
      <c r="FW85" s="434"/>
      <c r="FX85" s="434"/>
      <c r="FY85" s="434"/>
      <c r="FZ85" s="434"/>
      <c r="GA85" s="434"/>
      <c r="GB85" s="434"/>
      <c r="GC85" s="434"/>
      <c r="GD85" s="434"/>
      <c r="GE85" s="434"/>
      <c r="GF85" s="434"/>
      <c r="GG85" s="434"/>
      <c r="GH85" s="434"/>
      <c r="GI85" s="434"/>
      <c r="GJ85" s="434"/>
      <c r="GK85" s="434"/>
      <c r="GL85" s="434"/>
      <c r="GM85" s="434"/>
      <c r="GN85" s="434"/>
      <c r="GO85" s="434"/>
      <c r="GP85" s="434"/>
      <c r="GQ85" s="434"/>
      <c r="GR85" s="434"/>
      <c r="GS85" s="434"/>
      <c r="GT85" s="434"/>
      <c r="GU85" s="434"/>
      <c r="GV85" s="434"/>
      <c r="GW85" s="434"/>
    </row>
    <row r="86" spans="2:205" x14ac:dyDescent="0.3">
      <c r="B86" s="433"/>
      <c r="C86" s="434"/>
      <c r="D86" s="438"/>
      <c r="E86" s="434"/>
      <c r="F86" s="434"/>
      <c r="G86" s="434"/>
      <c r="H86" s="434"/>
      <c r="I86" s="434"/>
      <c r="J86" s="434"/>
      <c r="K86" s="434"/>
      <c r="L86" s="434"/>
      <c r="M86" s="434"/>
      <c r="N86" s="434"/>
      <c r="O86" s="434"/>
      <c r="P86" s="434"/>
      <c r="Q86" s="434"/>
      <c r="R86" s="434"/>
      <c r="S86" s="434"/>
      <c r="T86" s="434"/>
      <c r="U86" s="434"/>
      <c r="V86" s="434"/>
      <c r="W86" s="434"/>
      <c r="X86" s="434"/>
      <c r="Y86" s="434"/>
      <c r="Z86" s="434"/>
      <c r="AA86" s="434"/>
      <c r="AB86" s="434"/>
      <c r="AC86" s="434"/>
      <c r="AD86" s="434"/>
      <c r="AE86" s="434"/>
      <c r="AF86" s="434"/>
      <c r="AG86" s="434"/>
      <c r="AH86" s="434"/>
      <c r="AI86" s="434"/>
      <c r="AJ86" s="434"/>
      <c r="AK86" s="434"/>
      <c r="AL86" s="434"/>
      <c r="AM86" s="434"/>
      <c r="AN86" s="434"/>
      <c r="AO86" s="434"/>
      <c r="AP86" s="434"/>
      <c r="AQ86" s="434"/>
      <c r="AR86" s="434"/>
      <c r="AS86" s="434"/>
      <c r="AT86" s="434"/>
      <c r="AU86" s="434"/>
      <c r="AV86" s="434"/>
      <c r="AW86" s="434"/>
      <c r="AX86" s="434"/>
      <c r="AY86" s="434"/>
      <c r="AZ86" s="434"/>
      <c r="BA86" s="434"/>
      <c r="BB86" s="434"/>
      <c r="BC86" s="434"/>
      <c r="BD86" s="434"/>
      <c r="BE86" s="434"/>
      <c r="BF86" s="434"/>
      <c r="BG86" s="434"/>
      <c r="BH86" s="434"/>
      <c r="BI86" s="434"/>
      <c r="BJ86" s="434"/>
      <c r="BK86" s="434"/>
      <c r="BL86" s="434"/>
      <c r="BM86" s="434"/>
      <c r="BN86" s="434"/>
      <c r="BO86" s="434"/>
      <c r="BP86" s="434"/>
      <c r="BQ86" s="434"/>
      <c r="BR86" s="434"/>
      <c r="BS86" s="434"/>
      <c r="BT86" s="434"/>
      <c r="BU86" s="434"/>
      <c r="BV86" s="434"/>
      <c r="BW86" s="434"/>
      <c r="BX86" s="434"/>
      <c r="BY86" s="434"/>
      <c r="BZ86" s="434"/>
      <c r="CA86" s="434"/>
      <c r="CB86" s="434"/>
      <c r="CC86" s="434"/>
      <c r="CD86" s="434"/>
      <c r="CE86" s="434"/>
      <c r="CF86" s="434"/>
      <c r="CG86" s="434"/>
      <c r="CH86" s="434"/>
      <c r="CI86" s="434"/>
      <c r="CJ86" s="434"/>
      <c r="CK86" s="434"/>
      <c r="CL86" s="434"/>
      <c r="CM86" s="434"/>
      <c r="CN86" s="434"/>
      <c r="CO86" s="434"/>
      <c r="CP86" s="434"/>
      <c r="CQ86" s="434"/>
      <c r="CR86" s="434"/>
      <c r="CS86" s="434"/>
      <c r="CT86" s="434"/>
      <c r="CU86" s="434"/>
      <c r="CV86" s="434"/>
      <c r="CW86" s="434"/>
      <c r="CX86" s="434"/>
      <c r="CY86" s="434"/>
      <c r="CZ86" s="434"/>
      <c r="DA86" s="434"/>
      <c r="DB86" s="434"/>
      <c r="DC86" s="434"/>
      <c r="DD86" s="434"/>
      <c r="DE86" s="434"/>
      <c r="DF86" s="434"/>
      <c r="DG86" s="434"/>
      <c r="DH86" s="434"/>
      <c r="DI86" s="434"/>
      <c r="DJ86" s="434"/>
      <c r="DK86" s="434"/>
      <c r="DL86" s="434"/>
      <c r="DM86" s="434"/>
      <c r="DN86" s="434"/>
      <c r="DO86" s="434"/>
      <c r="DP86" s="434"/>
      <c r="DQ86" s="434"/>
      <c r="DR86" s="434"/>
      <c r="DS86" s="434"/>
      <c r="DT86" s="434"/>
      <c r="DU86" s="434"/>
      <c r="DV86" s="434"/>
      <c r="DW86" s="434"/>
      <c r="DX86" s="434"/>
      <c r="DY86" s="434"/>
      <c r="DZ86" s="434"/>
      <c r="EA86" s="434"/>
      <c r="EB86" s="434"/>
      <c r="EC86" s="434"/>
      <c r="ED86" s="434"/>
      <c r="EE86" s="434"/>
      <c r="EF86" s="434"/>
      <c r="EG86" s="434"/>
      <c r="EH86" s="434"/>
      <c r="EI86" s="434"/>
      <c r="EJ86" s="434"/>
      <c r="EK86" s="434"/>
      <c r="EL86" s="434"/>
      <c r="EM86" s="434"/>
      <c r="EN86" s="434"/>
      <c r="EO86" s="434"/>
      <c r="EP86" s="434"/>
      <c r="EQ86" s="434"/>
      <c r="ER86" s="434"/>
      <c r="ES86" s="434"/>
      <c r="ET86" s="434"/>
      <c r="EU86" s="434"/>
      <c r="EV86" s="434"/>
      <c r="EW86" s="434"/>
      <c r="EX86" s="434"/>
      <c r="EY86" s="434"/>
      <c r="EZ86" s="434"/>
      <c r="FA86" s="434"/>
      <c r="FB86" s="434"/>
      <c r="FC86" s="434"/>
      <c r="FD86" s="434"/>
      <c r="FE86" s="434"/>
      <c r="FF86" s="434"/>
      <c r="FG86" s="434"/>
      <c r="FH86" s="434"/>
      <c r="FI86" s="434"/>
      <c r="FJ86" s="434"/>
      <c r="FK86" s="434"/>
      <c r="FL86" s="434"/>
      <c r="FM86" s="434"/>
      <c r="FN86" s="434"/>
      <c r="FO86" s="434"/>
      <c r="FP86" s="434"/>
      <c r="FQ86" s="434"/>
      <c r="FR86" s="434"/>
      <c r="FS86" s="434"/>
      <c r="FT86" s="434"/>
      <c r="FU86" s="434"/>
      <c r="FV86" s="434"/>
      <c r="FW86" s="434"/>
      <c r="FX86" s="434"/>
      <c r="FY86" s="434"/>
      <c r="FZ86" s="434"/>
      <c r="GA86" s="434"/>
      <c r="GB86" s="434"/>
      <c r="GC86" s="434"/>
      <c r="GD86" s="434"/>
      <c r="GE86" s="434"/>
      <c r="GF86" s="434"/>
      <c r="GG86" s="434"/>
      <c r="GH86" s="434"/>
      <c r="GI86" s="434"/>
      <c r="GJ86" s="434"/>
      <c r="GK86" s="434"/>
      <c r="GL86" s="434"/>
      <c r="GM86" s="434"/>
      <c r="GN86" s="434"/>
      <c r="GO86" s="434"/>
      <c r="GP86" s="434"/>
      <c r="GQ86" s="434"/>
      <c r="GR86" s="434"/>
      <c r="GS86" s="434"/>
      <c r="GT86" s="434"/>
      <c r="GU86" s="434"/>
      <c r="GV86" s="434"/>
      <c r="GW86" s="434"/>
    </row>
    <row r="87" spans="2:205" x14ac:dyDescent="0.3">
      <c r="B87" s="433"/>
      <c r="C87" s="434"/>
      <c r="D87" s="438"/>
      <c r="E87" s="434"/>
      <c r="F87" s="434"/>
      <c r="G87" s="434"/>
      <c r="H87" s="434"/>
      <c r="I87" s="434"/>
      <c r="J87" s="434"/>
      <c r="K87" s="434"/>
      <c r="L87" s="434"/>
      <c r="M87" s="434"/>
      <c r="N87" s="434"/>
      <c r="O87" s="434"/>
      <c r="P87" s="434"/>
      <c r="Q87" s="434"/>
      <c r="R87" s="434"/>
      <c r="S87" s="434"/>
      <c r="T87" s="434"/>
      <c r="U87" s="434"/>
      <c r="V87" s="434"/>
      <c r="W87" s="434"/>
      <c r="X87" s="434"/>
      <c r="Y87" s="434"/>
      <c r="Z87" s="434"/>
      <c r="AA87" s="434"/>
      <c r="AB87" s="434"/>
      <c r="AC87" s="434"/>
      <c r="AD87" s="434"/>
      <c r="AE87" s="434"/>
      <c r="AF87" s="434"/>
      <c r="AG87" s="434"/>
      <c r="AH87" s="434"/>
      <c r="AI87" s="434"/>
      <c r="AJ87" s="434"/>
      <c r="AK87" s="434"/>
      <c r="AL87" s="434"/>
      <c r="AM87" s="434"/>
      <c r="AN87" s="434"/>
      <c r="AO87" s="434"/>
      <c r="AP87" s="434"/>
      <c r="AQ87" s="434"/>
      <c r="AR87" s="434"/>
      <c r="AS87" s="434"/>
      <c r="AT87" s="434"/>
      <c r="AU87" s="434"/>
      <c r="AV87" s="434"/>
      <c r="AW87" s="434"/>
      <c r="AX87" s="434"/>
      <c r="AY87" s="434"/>
      <c r="AZ87" s="434"/>
      <c r="BA87" s="434"/>
      <c r="BB87" s="434"/>
      <c r="BC87" s="434"/>
      <c r="BD87" s="434"/>
      <c r="BE87" s="434"/>
      <c r="BF87" s="434"/>
      <c r="BG87" s="434"/>
      <c r="BH87" s="434"/>
      <c r="BI87" s="434"/>
      <c r="BJ87" s="434"/>
      <c r="BK87" s="434"/>
      <c r="BL87" s="434"/>
      <c r="BM87" s="434"/>
      <c r="BN87" s="434"/>
      <c r="BO87" s="434"/>
      <c r="BP87" s="434"/>
      <c r="BQ87" s="434"/>
      <c r="BR87" s="434"/>
      <c r="BS87" s="434"/>
      <c r="BT87" s="434"/>
      <c r="BU87" s="434"/>
      <c r="BV87" s="434"/>
      <c r="BW87" s="434"/>
      <c r="BX87" s="434"/>
      <c r="BY87" s="434"/>
      <c r="BZ87" s="434"/>
      <c r="CA87" s="434"/>
      <c r="CB87" s="434"/>
      <c r="CC87" s="434"/>
      <c r="CD87" s="434"/>
      <c r="CE87" s="434"/>
      <c r="CF87" s="434"/>
      <c r="CG87" s="434"/>
      <c r="CH87" s="434"/>
      <c r="CI87" s="434"/>
      <c r="CJ87" s="434"/>
      <c r="CK87" s="434"/>
      <c r="CL87" s="434"/>
      <c r="CM87" s="434"/>
      <c r="CN87" s="434"/>
      <c r="CO87" s="434"/>
      <c r="CP87" s="434"/>
      <c r="CQ87" s="434"/>
      <c r="CR87" s="434"/>
      <c r="CS87" s="434"/>
      <c r="CT87" s="434"/>
      <c r="CU87" s="434"/>
      <c r="CV87" s="434"/>
      <c r="CW87" s="434"/>
      <c r="CX87" s="434"/>
      <c r="CY87" s="434"/>
      <c r="CZ87" s="434"/>
      <c r="DA87" s="434"/>
      <c r="DB87" s="434"/>
      <c r="DC87" s="434"/>
      <c r="DD87" s="434"/>
      <c r="DE87" s="434"/>
      <c r="DF87" s="434"/>
      <c r="DG87" s="434"/>
      <c r="DH87" s="434"/>
      <c r="DI87" s="434"/>
      <c r="DJ87" s="434"/>
      <c r="DK87" s="434"/>
      <c r="DL87" s="434"/>
      <c r="DM87" s="434"/>
      <c r="DN87" s="434"/>
      <c r="DO87" s="434"/>
      <c r="DP87" s="434"/>
      <c r="DQ87" s="434"/>
      <c r="DR87" s="434"/>
      <c r="DS87" s="434"/>
      <c r="DT87" s="434"/>
      <c r="DU87" s="434"/>
      <c r="DV87" s="434"/>
      <c r="DW87" s="434"/>
      <c r="DX87" s="434"/>
      <c r="DY87" s="434"/>
      <c r="DZ87" s="434"/>
      <c r="EA87" s="434"/>
      <c r="EB87" s="434"/>
      <c r="EC87" s="434"/>
      <c r="ED87" s="434"/>
      <c r="EE87" s="434"/>
      <c r="EF87" s="434"/>
      <c r="EG87" s="434"/>
      <c r="EH87" s="434"/>
      <c r="EI87" s="434"/>
      <c r="EJ87" s="434"/>
      <c r="EK87" s="434"/>
      <c r="EL87" s="434"/>
      <c r="EM87" s="434"/>
      <c r="EN87" s="434"/>
      <c r="EO87" s="434"/>
      <c r="EP87" s="434"/>
      <c r="EQ87" s="434"/>
      <c r="ER87" s="434"/>
      <c r="ES87" s="434"/>
      <c r="ET87" s="434"/>
      <c r="EU87" s="434"/>
      <c r="EV87" s="434"/>
      <c r="EW87" s="434"/>
      <c r="EX87" s="434"/>
      <c r="EY87" s="434"/>
      <c r="EZ87" s="434"/>
      <c r="FA87" s="434"/>
      <c r="FB87" s="434"/>
      <c r="FC87" s="434"/>
      <c r="FD87" s="434"/>
      <c r="FE87" s="434"/>
      <c r="FF87" s="434"/>
      <c r="FG87" s="434"/>
      <c r="FH87" s="434"/>
      <c r="FI87" s="434"/>
      <c r="FJ87" s="434"/>
      <c r="FK87" s="434"/>
      <c r="FL87" s="434"/>
      <c r="FM87" s="434"/>
      <c r="FN87" s="434"/>
      <c r="FO87" s="434"/>
      <c r="FP87" s="434"/>
      <c r="FQ87" s="434"/>
      <c r="FR87" s="434"/>
      <c r="FS87" s="434"/>
      <c r="FT87" s="434"/>
      <c r="FU87" s="434"/>
      <c r="FV87" s="434"/>
      <c r="FW87" s="434"/>
      <c r="FX87" s="434"/>
      <c r="FY87" s="434"/>
      <c r="FZ87" s="434"/>
      <c r="GA87" s="434"/>
      <c r="GB87" s="434"/>
      <c r="GC87" s="434"/>
      <c r="GD87" s="434"/>
      <c r="GE87" s="434"/>
      <c r="GF87" s="434"/>
      <c r="GG87" s="434"/>
      <c r="GH87" s="434"/>
      <c r="GI87" s="434"/>
      <c r="GJ87" s="434"/>
      <c r="GK87" s="434"/>
      <c r="GL87" s="434"/>
      <c r="GM87" s="434"/>
      <c r="GN87" s="434"/>
      <c r="GO87" s="434"/>
      <c r="GP87" s="434"/>
      <c r="GQ87" s="434"/>
      <c r="GR87" s="434"/>
      <c r="GS87" s="434"/>
      <c r="GT87" s="434"/>
      <c r="GU87" s="434"/>
      <c r="GV87" s="434"/>
      <c r="GW87" s="434"/>
    </row>
    <row r="88" spans="2:205" x14ac:dyDescent="0.3">
      <c r="B88" s="433"/>
      <c r="C88" s="434"/>
      <c r="D88" s="438"/>
      <c r="E88" s="434"/>
      <c r="F88" s="434"/>
      <c r="G88" s="434"/>
      <c r="H88" s="434"/>
      <c r="I88" s="434"/>
      <c r="J88" s="434"/>
      <c r="K88" s="434"/>
      <c r="L88" s="434"/>
      <c r="M88" s="434"/>
      <c r="N88" s="434"/>
      <c r="O88" s="434"/>
      <c r="P88" s="434"/>
      <c r="Q88" s="434"/>
      <c r="R88" s="434"/>
      <c r="S88" s="434"/>
      <c r="T88" s="434"/>
      <c r="U88" s="434"/>
      <c r="V88" s="434"/>
      <c r="W88" s="434"/>
      <c r="X88" s="434"/>
      <c r="Y88" s="434"/>
      <c r="Z88" s="434"/>
      <c r="AA88" s="434"/>
      <c r="AB88" s="434"/>
      <c r="AC88" s="434"/>
      <c r="AD88" s="434"/>
      <c r="AE88" s="434"/>
      <c r="AF88" s="434"/>
      <c r="AG88" s="434"/>
      <c r="AH88" s="434"/>
      <c r="AI88" s="434"/>
      <c r="AJ88" s="434"/>
      <c r="AK88" s="434"/>
      <c r="AL88" s="434"/>
      <c r="AM88" s="434"/>
      <c r="AN88" s="434"/>
      <c r="AO88" s="434"/>
      <c r="AP88" s="434"/>
      <c r="AQ88" s="434"/>
      <c r="AR88" s="434"/>
      <c r="AS88" s="434"/>
      <c r="AT88" s="434"/>
      <c r="AU88" s="434"/>
      <c r="AV88" s="434"/>
      <c r="AW88" s="434"/>
      <c r="AX88" s="434"/>
      <c r="AY88" s="434"/>
      <c r="AZ88" s="434"/>
      <c r="BA88" s="434"/>
      <c r="BB88" s="434"/>
      <c r="BC88" s="434"/>
      <c r="BD88" s="434"/>
      <c r="BE88" s="434"/>
      <c r="BF88" s="434"/>
      <c r="BG88" s="434"/>
      <c r="BH88" s="434"/>
      <c r="BI88" s="434"/>
      <c r="BJ88" s="434"/>
      <c r="BK88" s="434"/>
      <c r="BL88" s="434"/>
      <c r="BM88" s="434"/>
      <c r="BN88" s="434"/>
      <c r="BO88" s="434"/>
      <c r="BP88" s="434"/>
      <c r="BQ88" s="434"/>
      <c r="BR88" s="434"/>
      <c r="BS88" s="434"/>
      <c r="BT88" s="434"/>
      <c r="BU88" s="434"/>
      <c r="BV88" s="434"/>
      <c r="BW88" s="434"/>
      <c r="BX88" s="434"/>
      <c r="BY88" s="434"/>
      <c r="BZ88" s="434"/>
      <c r="CA88" s="434"/>
      <c r="CB88" s="434"/>
      <c r="CC88" s="434"/>
      <c r="CD88" s="434"/>
      <c r="CE88" s="434"/>
      <c r="CF88" s="434"/>
      <c r="CG88" s="434"/>
      <c r="CH88" s="434"/>
      <c r="CI88" s="434"/>
      <c r="CJ88" s="434"/>
      <c r="CK88" s="434"/>
      <c r="CL88" s="434"/>
      <c r="CM88" s="434"/>
      <c r="CN88" s="434"/>
      <c r="CO88" s="434"/>
      <c r="CP88" s="434"/>
      <c r="CQ88" s="434"/>
      <c r="CR88" s="434"/>
      <c r="CS88" s="434"/>
      <c r="CT88" s="434"/>
      <c r="CU88" s="434"/>
      <c r="CV88" s="434"/>
      <c r="CW88" s="434"/>
      <c r="CX88" s="434"/>
      <c r="CY88" s="434"/>
      <c r="CZ88" s="434"/>
      <c r="DA88" s="434"/>
      <c r="DB88" s="434"/>
      <c r="DC88" s="434"/>
      <c r="DD88" s="434"/>
      <c r="DE88" s="434"/>
      <c r="DF88" s="434"/>
      <c r="DG88" s="434"/>
      <c r="DH88" s="434"/>
      <c r="DI88" s="434"/>
      <c r="DJ88" s="434"/>
      <c r="DK88" s="434"/>
      <c r="DL88" s="434"/>
      <c r="DM88" s="434"/>
      <c r="DN88" s="434"/>
      <c r="DO88" s="434"/>
      <c r="DP88" s="434"/>
      <c r="DQ88" s="434"/>
      <c r="DR88" s="434"/>
      <c r="DS88" s="434"/>
      <c r="DT88" s="434"/>
      <c r="DU88" s="434"/>
      <c r="DV88" s="434"/>
      <c r="DW88" s="434"/>
      <c r="DX88" s="434"/>
      <c r="DY88" s="434"/>
      <c r="DZ88" s="434"/>
      <c r="EA88" s="434"/>
      <c r="EB88" s="434"/>
      <c r="EC88" s="434"/>
      <c r="ED88" s="434"/>
      <c r="EE88" s="434"/>
      <c r="EF88" s="434"/>
      <c r="EG88" s="434"/>
      <c r="EH88" s="434"/>
      <c r="EI88" s="434"/>
      <c r="EJ88" s="434"/>
      <c r="EK88" s="434"/>
      <c r="EL88" s="434"/>
      <c r="EM88" s="434"/>
      <c r="EN88" s="434"/>
      <c r="EO88" s="434"/>
      <c r="EP88" s="434"/>
      <c r="EQ88" s="434"/>
      <c r="ER88" s="434"/>
      <c r="ES88" s="434"/>
      <c r="ET88" s="434"/>
      <c r="EU88" s="434"/>
      <c r="EV88" s="434"/>
      <c r="EW88" s="434"/>
      <c r="EX88" s="434"/>
      <c r="EY88" s="434"/>
      <c r="EZ88" s="434"/>
      <c r="FA88" s="434"/>
      <c r="FB88" s="434"/>
      <c r="FC88" s="434"/>
      <c r="FD88" s="434"/>
      <c r="FE88" s="434"/>
      <c r="FF88" s="434"/>
      <c r="FG88" s="434"/>
      <c r="FH88" s="434"/>
      <c r="FI88" s="434"/>
      <c r="FJ88" s="434"/>
      <c r="FK88" s="434"/>
      <c r="FL88" s="434"/>
      <c r="FM88" s="434"/>
      <c r="FN88" s="434"/>
      <c r="FO88" s="434"/>
      <c r="FP88" s="434"/>
      <c r="FQ88" s="434"/>
      <c r="FR88" s="434"/>
      <c r="FS88" s="434"/>
      <c r="FT88" s="434"/>
      <c r="FU88" s="434"/>
      <c r="FV88" s="434"/>
      <c r="FW88" s="434"/>
      <c r="FX88" s="434"/>
      <c r="FY88" s="434"/>
      <c r="FZ88" s="434"/>
      <c r="GA88" s="434"/>
      <c r="GB88" s="434"/>
      <c r="GC88" s="434"/>
      <c r="GD88" s="434"/>
      <c r="GE88" s="434"/>
      <c r="GF88" s="434"/>
      <c r="GG88" s="434"/>
      <c r="GH88" s="434"/>
      <c r="GI88" s="434"/>
      <c r="GJ88" s="434"/>
      <c r="GK88" s="434"/>
      <c r="GL88" s="434"/>
      <c r="GM88" s="434"/>
      <c r="GN88" s="434"/>
      <c r="GO88" s="434"/>
      <c r="GP88" s="434"/>
      <c r="GQ88" s="434"/>
      <c r="GR88" s="434"/>
      <c r="GS88" s="434"/>
      <c r="GT88" s="434"/>
      <c r="GU88" s="434"/>
      <c r="GV88" s="434"/>
      <c r="GW88" s="434"/>
    </row>
    <row r="89" spans="2:205" x14ac:dyDescent="0.3">
      <c r="B89" s="433"/>
      <c r="C89" s="434"/>
      <c r="D89" s="438"/>
      <c r="E89" s="434"/>
      <c r="F89" s="434"/>
      <c r="G89" s="434"/>
      <c r="H89" s="434"/>
      <c r="I89" s="434"/>
      <c r="J89" s="434"/>
      <c r="K89" s="434"/>
      <c r="L89" s="434"/>
      <c r="M89" s="434"/>
      <c r="N89" s="434"/>
      <c r="O89" s="434"/>
      <c r="P89" s="434"/>
      <c r="Q89" s="434"/>
      <c r="R89" s="434"/>
      <c r="S89" s="434"/>
      <c r="T89" s="434"/>
      <c r="U89" s="434"/>
      <c r="V89" s="434"/>
      <c r="W89" s="434"/>
      <c r="X89" s="434"/>
      <c r="Y89" s="434"/>
      <c r="Z89" s="434"/>
      <c r="AA89" s="434"/>
      <c r="AB89" s="434"/>
      <c r="AC89" s="434"/>
      <c r="AD89" s="434"/>
      <c r="AE89" s="434"/>
      <c r="AF89" s="434"/>
      <c r="AG89" s="434"/>
      <c r="AH89" s="434"/>
      <c r="AI89" s="434"/>
      <c r="AJ89" s="434"/>
      <c r="AK89" s="434"/>
      <c r="AL89" s="434"/>
      <c r="AM89" s="434"/>
      <c r="AN89" s="434"/>
      <c r="AO89" s="434"/>
      <c r="AP89" s="434"/>
      <c r="AQ89" s="434"/>
      <c r="AR89" s="434"/>
      <c r="AS89" s="434"/>
      <c r="AT89" s="434"/>
      <c r="AU89" s="434"/>
      <c r="AV89" s="434"/>
      <c r="AW89" s="434"/>
      <c r="AX89" s="434"/>
      <c r="AY89" s="434"/>
      <c r="AZ89" s="434"/>
      <c r="BA89" s="434"/>
      <c r="BB89" s="434"/>
      <c r="BC89" s="434"/>
      <c r="BD89" s="434"/>
      <c r="BE89" s="434"/>
      <c r="BF89" s="434"/>
      <c r="BG89" s="434"/>
      <c r="BH89" s="434"/>
      <c r="BI89" s="434"/>
      <c r="BJ89" s="434"/>
      <c r="BK89" s="434"/>
      <c r="BL89" s="434"/>
      <c r="BM89" s="434"/>
      <c r="BN89" s="434"/>
      <c r="BO89" s="434"/>
      <c r="BP89" s="434"/>
      <c r="BQ89" s="434"/>
      <c r="BR89" s="434"/>
      <c r="BS89" s="434"/>
      <c r="BT89" s="434"/>
      <c r="BU89" s="434"/>
      <c r="BV89" s="434"/>
      <c r="BW89" s="434"/>
      <c r="BX89" s="434"/>
      <c r="BY89" s="434"/>
      <c r="BZ89" s="434"/>
      <c r="CA89" s="434"/>
      <c r="CB89" s="434"/>
      <c r="CC89" s="434"/>
      <c r="CD89" s="434"/>
      <c r="CE89" s="434"/>
      <c r="CF89" s="434"/>
      <c r="CG89" s="434"/>
      <c r="CH89" s="434"/>
      <c r="CI89" s="434"/>
      <c r="CJ89" s="434"/>
      <c r="CK89" s="434"/>
      <c r="CL89" s="434"/>
      <c r="CM89" s="434"/>
      <c r="CN89" s="434"/>
      <c r="CO89" s="434"/>
      <c r="CP89" s="434"/>
      <c r="CQ89" s="434"/>
      <c r="CR89" s="434"/>
      <c r="CS89" s="434"/>
      <c r="CT89" s="434"/>
      <c r="CU89" s="434"/>
      <c r="CV89" s="434"/>
      <c r="CW89" s="434"/>
      <c r="CX89" s="434"/>
      <c r="CY89" s="434"/>
      <c r="CZ89" s="434"/>
      <c r="DA89" s="434"/>
      <c r="DB89" s="434"/>
      <c r="DC89" s="434"/>
      <c r="DD89" s="434"/>
      <c r="DE89" s="434"/>
      <c r="DF89" s="434"/>
      <c r="DG89" s="434"/>
      <c r="DH89" s="434"/>
      <c r="DI89" s="434"/>
      <c r="DJ89" s="434"/>
      <c r="DK89" s="434"/>
      <c r="DL89" s="434"/>
      <c r="DM89" s="434"/>
      <c r="DN89" s="434"/>
      <c r="DO89" s="434"/>
      <c r="DP89" s="434"/>
      <c r="DQ89" s="434"/>
      <c r="DR89" s="434"/>
      <c r="DS89" s="434"/>
      <c r="DT89" s="434"/>
      <c r="DU89" s="434"/>
      <c r="DV89" s="434"/>
      <c r="DW89" s="434"/>
      <c r="DX89" s="434"/>
      <c r="DY89" s="434"/>
      <c r="DZ89" s="434"/>
      <c r="EA89" s="434"/>
      <c r="EB89" s="434"/>
      <c r="EC89" s="434"/>
      <c r="ED89" s="434"/>
      <c r="EE89" s="434"/>
      <c r="EF89" s="434"/>
      <c r="EG89" s="434"/>
      <c r="EH89" s="434"/>
      <c r="EI89" s="434"/>
      <c r="EJ89" s="434"/>
      <c r="EK89" s="434"/>
      <c r="EL89" s="434"/>
      <c r="EM89" s="434"/>
      <c r="EN89" s="434"/>
      <c r="EO89" s="434"/>
      <c r="EP89" s="434"/>
      <c r="EQ89" s="434"/>
      <c r="ER89" s="434"/>
      <c r="ES89" s="434"/>
      <c r="ET89" s="434"/>
      <c r="EU89" s="434"/>
      <c r="EV89" s="434"/>
      <c r="EW89" s="434"/>
      <c r="EX89" s="434"/>
      <c r="EY89" s="434"/>
      <c r="EZ89" s="434"/>
      <c r="FA89" s="434"/>
      <c r="FB89" s="434"/>
      <c r="FC89" s="434"/>
      <c r="FD89" s="434"/>
      <c r="FE89" s="434"/>
      <c r="FF89" s="434"/>
      <c r="FG89" s="434"/>
      <c r="FH89" s="434"/>
      <c r="FI89" s="434"/>
      <c r="FJ89" s="434"/>
      <c r="FK89" s="434"/>
      <c r="FL89" s="434"/>
      <c r="FM89" s="434"/>
      <c r="FN89" s="434"/>
      <c r="FO89" s="434"/>
      <c r="FP89" s="434"/>
      <c r="FQ89" s="434"/>
      <c r="FR89" s="434"/>
      <c r="FS89" s="434"/>
      <c r="FT89" s="434"/>
      <c r="FU89" s="434"/>
      <c r="FV89" s="434"/>
      <c r="FW89" s="434"/>
      <c r="FX89" s="434"/>
      <c r="FY89" s="434"/>
      <c r="FZ89" s="434"/>
      <c r="GA89" s="434"/>
      <c r="GB89" s="434"/>
      <c r="GC89" s="434"/>
      <c r="GD89" s="434"/>
      <c r="GE89" s="434"/>
      <c r="GF89" s="434"/>
      <c r="GG89" s="434"/>
      <c r="GH89" s="434"/>
      <c r="GI89" s="434"/>
      <c r="GJ89" s="434"/>
      <c r="GK89" s="434"/>
      <c r="GL89" s="434"/>
      <c r="GM89" s="434"/>
      <c r="GN89" s="434"/>
      <c r="GO89" s="434"/>
      <c r="GP89" s="434"/>
      <c r="GQ89" s="434"/>
      <c r="GR89" s="434"/>
      <c r="GS89" s="434"/>
      <c r="GT89" s="434"/>
      <c r="GU89" s="434"/>
      <c r="GV89" s="434"/>
      <c r="GW89" s="434"/>
    </row>
    <row r="90" spans="2:205" x14ac:dyDescent="0.3">
      <c r="B90" s="433"/>
      <c r="C90" s="434"/>
      <c r="D90" s="438"/>
      <c r="E90" s="434"/>
      <c r="F90" s="434"/>
      <c r="G90" s="434"/>
      <c r="H90" s="434"/>
      <c r="I90" s="434"/>
      <c r="J90" s="434"/>
      <c r="K90" s="434"/>
      <c r="L90" s="434"/>
      <c r="M90" s="434"/>
      <c r="N90" s="434"/>
      <c r="O90" s="434"/>
      <c r="P90" s="434"/>
      <c r="Q90" s="434"/>
      <c r="R90" s="434"/>
      <c r="S90" s="434"/>
      <c r="T90" s="434"/>
      <c r="U90" s="434"/>
      <c r="V90" s="434"/>
      <c r="W90" s="434"/>
      <c r="X90" s="434"/>
      <c r="Y90" s="434"/>
      <c r="Z90" s="434"/>
      <c r="AA90" s="434"/>
      <c r="AB90" s="434"/>
      <c r="AC90" s="434"/>
      <c r="AD90" s="434"/>
      <c r="AE90" s="434"/>
      <c r="AF90" s="434"/>
      <c r="AG90" s="434"/>
      <c r="AH90" s="434"/>
      <c r="AI90" s="434"/>
      <c r="AJ90" s="434"/>
      <c r="AK90" s="434"/>
      <c r="AL90" s="434"/>
      <c r="AM90" s="434"/>
      <c r="AN90" s="434"/>
      <c r="AO90" s="434"/>
      <c r="AP90" s="434"/>
      <c r="AQ90" s="434"/>
      <c r="AR90" s="434"/>
      <c r="AS90" s="434"/>
      <c r="AT90" s="434"/>
      <c r="AU90" s="434"/>
      <c r="AV90" s="434"/>
      <c r="AW90" s="434"/>
      <c r="AX90" s="434"/>
      <c r="AY90" s="434"/>
      <c r="AZ90" s="434"/>
      <c r="BA90" s="434"/>
      <c r="BB90" s="434"/>
      <c r="BC90" s="434"/>
      <c r="BD90" s="434"/>
      <c r="BE90" s="434"/>
      <c r="BF90" s="434"/>
      <c r="BG90" s="434"/>
      <c r="BH90" s="434"/>
      <c r="BI90" s="434"/>
      <c r="BJ90" s="434"/>
      <c r="BK90" s="434"/>
      <c r="BL90" s="434"/>
      <c r="BM90" s="434"/>
      <c r="BN90" s="434"/>
      <c r="BO90" s="434"/>
      <c r="BP90" s="434"/>
      <c r="BQ90" s="434"/>
      <c r="BR90" s="434"/>
      <c r="BS90" s="434"/>
      <c r="BT90" s="434"/>
      <c r="BU90" s="434"/>
      <c r="BV90" s="434"/>
      <c r="BW90" s="434"/>
      <c r="BX90" s="434"/>
      <c r="BY90" s="434"/>
      <c r="BZ90" s="434"/>
      <c r="CA90" s="434"/>
      <c r="CB90" s="434"/>
      <c r="CC90" s="434"/>
      <c r="CD90" s="434"/>
      <c r="CE90" s="434"/>
      <c r="CF90" s="434"/>
      <c r="CG90" s="434"/>
      <c r="CH90" s="434"/>
      <c r="CI90" s="434"/>
      <c r="CJ90" s="434"/>
      <c r="CK90" s="434"/>
      <c r="CL90" s="434"/>
      <c r="CM90" s="434"/>
      <c r="CN90" s="434"/>
      <c r="CO90" s="434"/>
      <c r="CP90" s="434"/>
      <c r="CQ90" s="434"/>
      <c r="CR90" s="434"/>
      <c r="CS90" s="434"/>
      <c r="CT90" s="434"/>
      <c r="CU90" s="434"/>
      <c r="CV90" s="434"/>
      <c r="CW90" s="434"/>
      <c r="CX90" s="434"/>
      <c r="CY90" s="434"/>
      <c r="CZ90" s="434"/>
      <c r="DA90" s="434"/>
      <c r="DB90" s="434"/>
      <c r="DC90" s="434"/>
      <c r="DD90" s="434"/>
      <c r="DE90" s="434"/>
      <c r="DF90" s="434"/>
      <c r="DG90" s="434"/>
      <c r="DH90" s="434"/>
      <c r="DI90" s="434"/>
      <c r="DJ90" s="434"/>
      <c r="DK90" s="434"/>
      <c r="DL90" s="434"/>
      <c r="DM90" s="434"/>
      <c r="DN90" s="434"/>
      <c r="DO90" s="434"/>
      <c r="DP90" s="434"/>
      <c r="DQ90" s="434"/>
      <c r="DR90" s="434"/>
      <c r="DS90" s="434"/>
      <c r="DT90" s="434"/>
      <c r="DU90" s="434"/>
      <c r="DV90" s="434"/>
      <c r="DW90" s="434"/>
      <c r="DX90" s="434"/>
      <c r="DY90" s="434"/>
      <c r="DZ90" s="434"/>
      <c r="EA90" s="434"/>
      <c r="EB90" s="434"/>
      <c r="EC90" s="434"/>
      <c r="ED90" s="434"/>
      <c r="EE90" s="434"/>
      <c r="EF90" s="434"/>
      <c r="EG90" s="434"/>
      <c r="EH90" s="434"/>
      <c r="EI90" s="434"/>
      <c r="EJ90" s="434"/>
      <c r="EK90" s="434"/>
      <c r="EL90" s="434"/>
      <c r="EM90" s="434"/>
      <c r="EN90" s="434"/>
      <c r="EO90" s="434"/>
      <c r="EP90" s="434"/>
      <c r="EQ90" s="434"/>
      <c r="ER90" s="434"/>
      <c r="ES90" s="434"/>
      <c r="ET90" s="434"/>
      <c r="EU90" s="434"/>
      <c r="EV90" s="434"/>
      <c r="EW90" s="434"/>
      <c r="EX90" s="434"/>
      <c r="EY90" s="434"/>
      <c r="EZ90" s="434"/>
      <c r="FA90" s="434"/>
      <c r="FB90" s="434"/>
      <c r="FC90" s="434"/>
      <c r="FD90" s="434"/>
      <c r="FE90" s="434"/>
      <c r="FF90" s="434"/>
      <c r="FG90" s="434"/>
      <c r="FH90" s="434"/>
      <c r="FI90" s="434"/>
      <c r="FJ90" s="434"/>
      <c r="FK90" s="434"/>
      <c r="FL90" s="434"/>
      <c r="FM90" s="434"/>
      <c r="FN90" s="434"/>
      <c r="FO90" s="434"/>
      <c r="FP90" s="434"/>
      <c r="FQ90" s="434"/>
      <c r="FR90" s="434"/>
      <c r="FS90" s="434"/>
      <c r="FT90" s="434"/>
      <c r="FU90" s="434"/>
      <c r="FV90" s="434"/>
      <c r="FW90" s="434"/>
      <c r="FX90" s="434"/>
      <c r="FY90" s="434"/>
      <c r="FZ90" s="434"/>
      <c r="GA90" s="434"/>
      <c r="GB90" s="434"/>
      <c r="GC90" s="434"/>
      <c r="GD90" s="434"/>
      <c r="GE90" s="434"/>
      <c r="GF90" s="434"/>
      <c r="GG90" s="434"/>
      <c r="GH90" s="434"/>
      <c r="GI90" s="434"/>
      <c r="GJ90" s="434"/>
      <c r="GK90" s="434"/>
      <c r="GL90" s="434"/>
      <c r="GM90" s="434"/>
      <c r="GN90" s="434"/>
      <c r="GO90" s="434"/>
      <c r="GP90" s="434"/>
      <c r="GQ90" s="434"/>
      <c r="GR90" s="434"/>
      <c r="GS90" s="434"/>
      <c r="GT90" s="434"/>
      <c r="GU90" s="434"/>
      <c r="GV90" s="434"/>
      <c r="GW90" s="434"/>
    </row>
    <row r="91" spans="2:205" x14ac:dyDescent="0.3">
      <c r="B91" s="433"/>
      <c r="C91" s="434"/>
      <c r="D91" s="438"/>
      <c r="E91" s="434"/>
      <c r="F91" s="434"/>
      <c r="G91" s="434"/>
      <c r="H91" s="434"/>
      <c r="I91" s="434"/>
      <c r="J91" s="434"/>
      <c r="K91" s="434"/>
      <c r="L91" s="434"/>
      <c r="M91" s="434"/>
      <c r="N91" s="434"/>
      <c r="O91" s="434"/>
      <c r="P91" s="434"/>
      <c r="Q91" s="434"/>
      <c r="R91" s="434"/>
      <c r="S91" s="434"/>
      <c r="T91" s="434"/>
      <c r="U91" s="434"/>
      <c r="V91" s="434"/>
      <c r="W91" s="434"/>
      <c r="X91" s="434"/>
      <c r="Y91" s="434"/>
      <c r="Z91" s="434"/>
      <c r="AA91" s="434"/>
      <c r="AB91" s="434"/>
      <c r="AC91" s="434"/>
      <c r="AD91" s="434"/>
      <c r="AE91" s="434"/>
      <c r="AF91" s="434"/>
      <c r="AG91" s="434"/>
      <c r="AH91" s="434"/>
      <c r="AI91" s="434"/>
      <c r="AJ91" s="434"/>
      <c r="AK91" s="434"/>
      <c r="AL91" s="434"/>
      <c r="AM91" s="434"/>
      <c r="AN91" s="434"/>
      <c r="AO91" s="434"/>
      <c r="AP91" s="434"/>
      <c r="AQ91" s="434"/>
      <c r="AR91" s="434"/>
      <c r="AS91" s="434"/>
      <c r="AT91" s="434"/>
      <c r="AU91" s="434"/>
      <c r="AV91" s="434"/>
      <c r="AW91" s="434"/>
      <c r="AX91" s="434"/>
      <c r="AY91" s="434"/>
      <c r="AZ91" s="434"/>
      <c r="BA91" s="434"/>
      <c r="BB91" s="434"/>
      <c r="BC91" s="434"/>
      <c r="BD91" s="434"/>
      <c r="BE91" s="434"/>
      <c r="BF91" s="434"/>
      <c r="BG91" s="434"/>
      <c r="BH91" s="434"/>
      <c r="BI91" s="434"/>
      <c r="BJ91" s="434"/>
      <c r="BK91" s="434"/>
      <c r="BL91" s="434"/>
      <c r="BM91" s="434"/>
      <c r="BN91" s="434"/>
      <c r="BO91" s="434"/>
      <c r="BP91" s="434"/>
      <c r="BQ91" s="434"/>
      <c r="BR91" s="434"/>
      <c r="BS91" s="434"/>
      <c r="BT91" s="434"/>
      <c r="BU91" s="434"/>
      <c r="BV91" s="434"/>
      <c r="BW91" s="434"/>
      <c r="BX91" s="434"/>
      <c r="BY91" s="434"/>
      <c r="BZ91" s="434"/>
      <c r="CA91" s="434"/>
      <c r="CB91" s="434"/>
      <c r="CC91" s="434"/>
      <c r="CD91" s="434"/>
      <c r="CE91" s="434"/>
      <c r="CF91" s="434"/>
      <c r="CG91" s="434"/>
      <c r="CH91" s="434"/>
      <c r="CI91" s="434"/>
      <c r="CJ91" s="434"/>
      <c r="CK91" s="434"/>
      <c r="CL91" s="434"/>
      <c r="CM91" s="434"/>
      <c r="CN91" s="434"/>
      <c r="CO91" s="434"/>
      <c r="CP91" s="434"/>
      <c r="CQ91" s="434"/>
      <c r="CR91" s="434"/>
      <c r="CS91" s="434"/>
      <c r="CT91" s="434"/>
      <c r="CU91" s="434"/>
      <c r="CV91" s="434"/>
      <c r="CW91" s="434"/>
      <c r="CX91" s="434"/>
      <c r="CY91" s="434"/>
      <c r="CZ91" s="434"/>
      <c r="DA91" s="434"/>
      <c r="DB91" s="434"/>
      <c r="DC91" s="434"/>
      <c r="DD91" s="434"/>
      <c r="DE91" s="434"/>
      <c r="DF91" s="434"/>
      <c r="DG91" s="434"/>
      <c r="DH91" s="434"/>
      <c r="DI91" s="434"/>
      <c r="DJ91" s="434"/>
      <c r="DK91" s="434"/>
      <c r="DL91" s="434"/>
      <c r="DM91" s="434"/>
      <c r="DN91" s="434"/>
      <c r="DO91" s="434"/>
      <c r="DP91" s="434"/>
      <c r="DQ91" s="434"/>
      <c r="DR91" s="434"/>
      <c r="DS91" s="434"/>
      <c r="DT91" s="434"/>
      <c r="DU91" s="434"/>
      <c r="DV91" s="434"/>
      <c r="DW91" s="434"/>
      <c r="DX91" s="434"/>
      <c r="DY91" s="434"/>
      <c r="DZ91" s="434"/>
      <c r="EA91" s="434"/>
      <c r="EB91" s="434"/>
      <c r="EC91" s="434"/>
      <c r="ED91" s="434"/>
      <c r="EE91" s="434"/>
      <c r="EF91" s="434"/>
      <c r="EG91" s="434"/>
      <c r="EH91" s="434"/>
      <c r="EI91" s="434"/>
      <c r="EJ91" s="434"/>
      <c r="EK91" s="434"/>
      <c r="EL91" s="434"/>
      <c r="EM91" s="434"/>
      <c r="EN91" s="434"/>
      <c r="EO91" s="434"/>
      <c r="EP91" s="434"/>
      <c r="EQ91" s="434"/>
      <c r="ER91" s="434"/>
      <c r="ES91" s="434"/>
      <c r="ET91" s="434"/>
      <c r="EU91" s="434"/>
      <c r="EV91" s="434"/>
      <c r="EW91" s="434"/>
      <c r="EX91" s="434"/>
      <c r="EY91" s="434"/>
      <c r="EZ91" s="434"/>
      <c r="FA91" s="434"/>
      <c r="FB91" s="434"/>
      <c r="FC91" s="434"/>
      <c r="FD91" s="434"/>
      <c r="FE91" s="434"/>
      <c r="FF91" s="434"/>
      <c r="FG91" s="434"/>
      <c r="FH91" s="434"/>
      <c r="FI91" s="434"/>
      <c r="FJ91" s="434"/>
      <c r="FK91" s="434"/>
      <c r="FL91" s="434"/>
      <c r="FM91" s="434"/>
      <c r="FN91" s="434"/>
      <c r="FO91" s="434"/>
      <c r="FP91" s="434"/>
      <c r="FQ91" s="434"/>
      <c r="FR91" s="434"/>
      <c r="FS91" s="434"/>
      <c r="FT91" s="434"/>
      <c r="FU91" s="434"/>
      <c r="FV91" s="434"/>
      <c r="FW91" s="434"/>
      <c r="FX91" s="434"/>
      <c r="FY91" s="434"/>
      <c r="FZ91" s="434"/>
      <c r="GA91" s="434"/>
      <c r="GB91" s="434"/>
      <c r="GC91" s="434"/>
      <c r="GD91" s="434"/>
      <c r="GE91" s="434"/>
      <c r="GF91" s="434"/>
      <c r="GG91" s="434"/>
      <c r="GH91" s="434"/>
      <c r="GI91" s="434"/>
      <c r="GJ91" s="434"/>
      <c r="GK91" s="434"/>
      <c r="GL91" s="434"/>
      <c r="GM91" s="434"/>
      <c r="GN91" s="434"/>
      <c r="GO91" s="434"/>
      <c r="GP91" s="434"/>
      <c r="GQ91" s="434"/>
      <c r="GR91" s="434"/>
      <c r="GS91" s="434"/>
      <c r="GT91" s="434"/>
      <c r="GU91" s="434"/>
      <c r="GV91" s="434"/>
      <c r="GW91" s="434"/>
    </row>
    <row r="92" spans="2:205" x14ac:dyDescent="0.3">
      <c r="B92" s="433"/>
      <c r="C92" s="434"/>
      <c r="D92" s="438"/>
      <c r="E92" s="434"/>
      <c r="F92" s="434"/>
      <c r="G92" s="434"/>
      <c r="H92" s="434"/>
      <c r="I92" s="434"/>
      <c r="J92" s="434"/>
      <c r="K92" s="434"/>
      <c r="L92" s="434"/>
      <c r="M92" s="434"/>
      <c r="N92" s="434"/>
      <c r="O92" s="434"/>
      <c r="P92" s="434"/>
      <c r="Q92" s="434"/>
      <c r="R92" s="434"/>
      <c r="S92" s="434"/>
      <c r="T92" s="434"/>
      <c r="U92" s="434"/>
      <c r="V92" s="434"/>
      <c r="W92" s="434"/>
      <c r="X92" s="434"/>
      <c r="Y92" s="434"/>
      <c r="Z92" s="434"/>
      <c r="AA92" s="434"/>
      <c r="AB92" s="434"/>
      <c r="AC92" s="434"/>
      <c r="AD92" s="434"/>
      <c r="AE92" s="434"/>
      <c r="AF92" s="434"/>
      <c r="AG92" s="434"/>
      <c r="AH92" s="434"/>
      <c r="AI92" s="434"/>
      <c r="AJ92" s="434"/>
      <c r="AK92" s="434"/>
      <c r="AL92" s="434"/>
      <c r="AM92" s="434"/>
      <c r="AN92" s="434"/>
      <c r="AO92" s="434"/>
      <c r="AP92" s="434"/>
      <c r="AQ92" s="434"/>
      <c r="AR92" s="434"/>
      <c r="AS92" s="434"/>
      <c r="AT92" s="434"/>
      <c r="AU92" s="434"/>
      <c r="AV92" s="434"/>
      <c r="AW92" s="434"/>
      <c r="AX92" s="434"/>
      <c r="AY92" s="434"/>
      <c r="AZ92" s="434"/>
      <c r="BA92" s="434"/>
      <c r="BB92" s="434"/>
      <c r="BC92" s="434"/>
      <c r="BD92" s="434"/>
      <c r="BE92" s="434"/>
      <c r="BF92" s="434"/>
      <c r="BG92" s="434"/>
      <c r="BH92" s="434"/>
      <c r="BI92" s="434"/>
      <c r="BJ92" s="434"/>
      <c r="BK92" s="434"/>
      <c r="BL92" s="434"/>
      <c r="BM92" s="434"/>
      <c r="BN92" s="434"/>
      <c r="BO92" s="434"/>
      <c r="BP92" s="434"/>
      <c r="BQ92" s="434"/>
      <c r="BR92" s="434"/>
      <c r="BS92" s="434"/>
      <c r="BT92" s="434"/>
      <c r="BU92" s="434"/>
      <c r="BV92" s="434"/>
      <c r="BW92" s="434"/>
      <c r="BX92" s="434"/>
      <c r="BY92" s="434"/>
      <c r="BZ92" s="434"/>
      <c r="CA92" s="434"/>
      <c r="CB92" s="434"/>
      <c r="CC92" s="434"/>
      <c r="CD92" s="434"/>
      <c r="CE92" s="434"/>
      <c r="CF92" s="434"/>
      <c r="CG92" s="434"/>
      <c r="CH92" s="434"/>
      <c r="CI92" s="434"/>
      <c r="CJ92" s="434"/>
      <c r="CK92" s="434"/>
      <c r="CL92" s="434"/>
      <c r="CM92" s="434"/>
      <c r="CN92" s="434"/>
      <c r="CO92" s="434"/>
      <c r="CP92" s="434"/>
      <c r="CQ92" s="434"/>
      <c r="CR92" s="434"/>
      <c r="CS92" s="434"/>
      <c r="CT92" s="434"/>
      <c r="CU92" s="434"/>
      <c r="CV92" s="434"/>
      <c r="CW92" s="434"/>
      <c r="CX92" s="434"/>
      <c r="CY92" s="434"/>
      <c r="CZ92" s="434"/>
      <c r="DA92" s="434"/>
      <c r="DB92" s="434"/>
      <c r="DC92" s="434"/>
      <c r="DD92" s="434"/>
      <c r="DE92" s="434"/>
      <c r="DF92" s="434"/>
      <c r="DG92" s="434"/>
      <c r="DH92" s="434"/>
      <c r="DI92" s="434"/>
      <c r="DJ92" s="434"/>
      <c r="DK92" s="434"/>
      <c r="DL92" s="434"/>
      <c r="DM92" s="434"/>
      <c r="DN92" s="434"/>
      <c r="DO92" s="434"/>
      <c r="DP92" s="434"/>
      <c r="DQ92" s="434"/>
      <c r="DR92" s="434"/>
      <c r="DS92" s="434"/>
      <c r="DT92" s="434"/>
      <c r="DU92" s="434"/>
      <c r="DV92" s="434"/>
      <c r="DW92" s="434"/>
      <c r="DX92" s="434"/>
      <c r="DY92" s="434"/>
      <c r="DZ92" s="434"/>
      <c r="EA92" s="434"/>
      <c r="EB92" s="434"/>
      <c r="EC92" s="434"/>
      <c r="ED92" s="434"/>
      <c r="EE92" s="434"/>
      <c r="EF92" s="434"/>
      <c r="EG92" s="434"/>
      <c r="EH92" s="434"/>
      <c r="EI92" s="434"/>
      <c r="EJ92" s="434"/>
      <c r="EK92" s="434"/>
      <c r="EL92" s="434"/>
      <c r="EM92" s="434"/>
      <c r="EN92" s="434"/>
      <c r="EO92" s="434"/>
      <c r="EP92" s="434"/>
      <c r="EQ92" s="434"/>
      <c r="ER92" s="434"/>
      <c r="ES92" s="434"/>
      <c r="ET92" s="434"/>
      <c r="EU92" s="434"/>
      <c r="EV92" s="434"/>
      <c r="EW92" s="434"/>
      <c r="EX92" s="434"/>
      <c r="EY92" s="434"/>
      <c r="EZ92" s="434"/>
      <c r="FA92" s="434"/>
      <c r="FB92" s="434"/>
      <c r="FC92" s="434"/>
      <c r="FD92" s="434"/>
      <c r="FE92" s="434"/>
      <c r="FF92" s="434"/>
      <c r="FG92" s="434"/>
      <c r="FH92" s="434"/>
      <c r="FI92" s="434"/>
      <c r="FJ92" s="434"/>
      <c r="FK92" s="434"/>
      <c r="FL92" s="434"/>
      <c r="FM92" s="434"/>
      <c r="FN92" s="434"/>
      <c r="FO92" s="434"/>
      <c r="FP92" s="434"/>
      <c r="FQ92" s="434"/>
      <c r="FR92" s="434"/>
      <c r="FS92" s="434"/>
      <c r="FT92" s="434"/>
      <c r="FU92" s="434"/>
      <c r="FV92" s="434"/>
      <c r="FW92" s="434"/>
      <c r="FX92" s="434"/>
      <c r="FY92" s="434"/>
      <c r="FZ92" s="434"/>
      <c r="GA92" s="434"/>
      <c r="GB92" s="434"/>
      <c r="GC92" s="434"/>
      <c r="GD92" s="434"/>
      <c r="GE92" s="434"/>
      <c r="GF92" s="434"/>
      <c r="GG92" s="434"/>
      <c r="GH92" s="434"/>
      <c r="GI92" s="434"/>
      <c r="GJ92" s="434"/>
      <c r="GK92" s="434"/>
      <c r="GL92" s="434"/>
      <c r="GM92" s="434"/>
      <c r="GN92" s="434"/>
      <c r="GO92" s="434"/>
      <c r="GP92" s="434"/>
      <c r="GQ92" s="434"/>
      <c r="GR92" s="434"/>
      <c r="GS92" s="434"/>
      <c r="GT92" s="434"/>
      <c r="GU92" s="434"/>
      <c r="GV92" s="434"/>
      <c r="GW92" s="434"/>
    </row>
    <row r="93" spans="2:205" x14ac:dyDescent="0.3">
      <c r="B93" s="433"/>
      <c r="C93" s="434"/>
      <c r="D93" s="438"/>
      <c r="E93" s="434"/>
      <c r="F93" s="434"/>
      <c r="G93" s="434"/>
      <c r="H93" s="434"/>
      <c r="I93" s="434"/>
      <c r="J93" s="434"/>
      <c r="K93" s="434"/>
      <c r="L93" s="434"/>
      <c r="M93" s="434"/>
      <c r="N93" s="434"/>
      <c r="O93" s="434"/>
      <c r="P93" s="434"/>
      <c r="Q93" s="434"/>
      <c r="R93" s="434"/>
      <c r="S93" s="434"/>
      <c r="T93" s="434"/>
      <c r="U93" s="434"/>
      <c r="V93" s="434"/>
      <c r="W93" s="434"/>
      <c r="X93" s="434"/>
      <c r="Y93" s="434"/>
      <c r="Z93" s="434"/>
      <c r="AA93" s="434"/>
      <c r="AB93" s="434"/>
      <c r="AC93" s="434"/>
      <c r="AD93" s="434"/>
      <c r="AE93" s="434"/>
      <c r="AF93" s="434"/>
      <c r="AG93" s="434"/>
      <c r="AH93" s="434"/>
      <c r="AI93" s="434"/>
      <c r="AJ93" s="434"/>
      <c r="AK93" s="434"/>
      <c r="AL93" s="434"/>
      <c r="AM93" s="434"/>
      <c r="AN93" s="434"/>
      <c r="AO93" s="434"/>
      <c r="AP93" s="434"/>
      <c r="AQ93" s="434"/>
      <c r="AR93" s="434"/>
      <c r="AS93" s="434"/>
      <c r="AT93" s="434"/>
      <c r="AU93" s="434"/>
      <c r="AV93" s="434"/>
      <c r="AW93" s="434"/>
      <c r="AX93" s="434"/>
      <c r="AY93" s="434"/>
      <c r="AZ93" s="434"/>
      <c r="BA93" s="434"/>
      <c r="BB93" s="434"/>
      <c r="BC93" s="434"/>
      <c r="BD93" s="434"/>
      <c r="BE93" s="434"/>
      <c r="BF93" s="434"/>
      <c r="BG93" s="434"/>
      <c r="BH93" s="434"/>
      <c r="BI93" s="434"/>
      <c r="BJ93" s="434"/>
      <c r="BK93" s="434"/>
      <c r="BL93" s="434"/>
      <c r="BM93" s="434"/>
      <c r="BN93" s="434"/>
      <c r="BO93" s="434"/>
      <c r="BP93" s="434"/>
      <c r="BQ93" s="434"/>
      <c r="BR93" s="434"/>
      <c r="BS93" s="434"/>
      <c r="BT93" s="434"/>
      <c r="BU93" s="434"/>
      <c r="BV93" s="434"/>
      <c r="BW93" s="434"/>
      <c r="BX93" s="434"/>
      <c r="BY93" s="434"/>
      <c r="BZ93" s="434"/>
      <c r="CA93" s="434"/>
      <c r="CB93" s="434"/>
      <c r="CC93" s="434"/>
      <c r="CD93" s="434"/>
      <c r="CE93" s="434"/>
      <c r="CF93" s="434"/>
      <c r="CG93" s="434"/>
      <c r="CH93" s="434"/>
      <c r="CI93" s="434"/>
      <c r="CJ93" s="434"/>
      <c r="CK93" s="434"/>
      <c r="CL93" s="434"/>
      <c r="CM93" s="434"/>
      <c r="CN93" s="434"/>
      <c r="CO93" s="434"/>
      <c r="CP93" s="434"/>
      <c r="CQ93" s="434"/>
      <c r="CR93" s="434"/>
      <c r="CS93" s="434"/>
      <c r="CT93" s="434"/>
      <c r="CU93" s="434"/>
      <c r="CV93" s="434"/>
      <c r="CW93" s="434"/>
      <c r="CX93" s="434"/>
      <c r="CY93" s="434"/>
      <c r="CZ93" s="434"/>
      <c r="DA93" s="434"/>
      <c r="DB93" s="434"/>
      <c r="DC93" s="434"/>
      <c r="DD93" s="434"/>
      <c r="DE93" s="434"/>
      <c r="DF93" s="434"/>
      <c r="DG93" s="434"/>
      <c r="DH93" s="434"/>
      <c r="DI93" s="434"/>
      <c r="DJ93" s="434"/>
      <c r="DK93" s="434"/>
      <c r="DL93" s="434"/>
      <c r="DM93" s="434"/>
      <c r="DN93" s="434"/>
      <c r="DO93" s="434"/>
      <c r="DP93" s="434"/>
      <c r="DQ93" s="434"/>
      <c r="DR93" s="434"/>
      <c r="DS93" s="434"/>
      <c r="DT93" s="434"/>
      <c r="DU93" s="434"/>
      <c r="DV93" s="434"/>
      <c r="DW93" s="434"/>
      <c r="DX93" s="434"/>
      <c r="DY93" s="434"/>
      <c r="DZ93" s="434"/>
      <c r="EA93" s="434"/>
      <c r="EB93" s="434"/>
      <c r="EC93" s="434"/>
      <c r="ED93" s="434"/>
      <c r="EE93" s="434"/>
      <c r="EF93" s="434"/>
      <c r="EG93" s="434"/>
      <c r="EH93" s="434"/>
      <c r="EI93" s="434"/>
      <c r="EJ93" s="434"/>
      <c r="EK93" s="434"/>
      <c r="EL93" s="434"/>
      <c r="EM93" s="434"/>
      <c r="EN93" s="434"/>
      <c r="EO93" s="434"/>
      <c r="EP93" s="434"/>
      <c r="EQ93" s="434"/>
      <c r="ER93" s="434"/>
      <c r="ES93" s="434"/>
      <c r="ET93" s="434"/>
      <c r="EU93" s="434"/>
      <c r="EV93" s="434"/>
      <c r="EW93" s="434"/>
      <c r="EX93" s="434"/>
      <c r="EY93" s="434"/>
      <c r="EZ93" s="434"/>
      <c r="FA93" s="434"/>
      <c r="FB93" s="434"/>
      <c r="FC93" s="434"/>
      <c r="FD93" s="434"/>
      <c r="FE93" s="434"/>
      <c r="FF93" s="434"/>
      <c r="FG93" s="434"/>
      <c r="FH93" s="434"/>
      <c r="FI93" s="434"/>
      <c r="FJ93" s="434"/>
      <c r="FK93" s="434"/>
      <c r="FL93" s="434"/>
      <c r="FM93" s="434"/>
      <c r="FN93" s="434"/>
      <c r="FO93" s="434"/>
      <c r="FP93" s="434"/>
      <c r="FQ93" s="434"/>
      <c r="FR93" s="434"/>
      <c r="FS93" s="434"/>
      <c r="FT93" s="434"/>
      <c r="FU93" s="434"/>
      <c r="FV93" s="434"/>
      <c r="FW93" s="434"/>
      <c r="FX93" s="434"/>
      <c r="FY93" s="434"/>
      <c r="FZ93" s="434"/>
      <c r="GA93" s="434"/>
      <c r="GB93" s="434"/>
      <c r="GC93" s="434"/>
      <c r="GD93" s="434"/>
      <c r="GE93" s="434"/>
      <c r="GF93" s="434"/>
      <c r="GG93" s="434"/>
      <c r="GH93" s="434"/>
      <c r="GI93" s="434"/>
      <c r="GJ93" s="434"/>
      <c r="GK93" s="434"/>
      <c r="GL93" s="434"/>
      <c r="GM93" s="434"/>
      <c r="GN93" s="434"/>
      <c r="GO93" s="434"/>
      <c r="GP93" s="434"/>
      <c r="GQ93" s="434"/>
      <c r="GR93" s="434"/>
      <c r="GS93" s="434"/>
      <c r="GT93" s="434"/>
      <c r="GU93" s="434"/>
      <c r="GV93" s="434"/>
      <c r="GW93" s="434"/>
    </row>
    <row r="94" spans="2:205" x14ac:dyDescent="0.3">
      <c r="B94" s="433"/>
      <c r="C94" s="434"/>
      <c r="D94" s="438"/>
      <c r="E94" s="434"/>
      <c r="F94" s="434"/>
      <c r="G94" s="434"/>
      <c r="H94" s="434"/>
      <c r="I94" s="434"/>
      <c r="J94" s="434"/>
      <c r="K94" s="434"/>
      <c r="L94" s="434"/>
      <c r="M94" s="434"/>
      <c r="N94" s="434"/>
      <c r="O94" s="434"/>
      <c r="P94" s="434"/>
      <c r="Q94" s="434"/>
      <c r="R94" s="434"/>
      <c r="S94" s="434"/>
      <c r="T94" s="434"/>
      <c r="U94" s="434"/>
      <c r="V94" s="434"/>
      <c r="W94" s="434"/>
      <c r="X94" s="434"/>
      <c r="Y94" s="434"/>
      <c r="Z94" s="434"/>
      <c r="AA94" s="434"/>
      <c r="AB94" s="434"/>
      <c r="AC94" s="434"/>
      <c r="AD94" s="434"/>
      <c r="AE94" s="434"/>
      <c r="AF94" s="434"/>
      <c r="AG94" s="434"/>
      <c r="AH94" s="434"/>
      <c r="AI94" s="434"/>
      <c r="AJ94" s="434"/>
      <c r="AK94" s="434"/>
      <c r="AL94" s="434"/>
      <c r="AM94" s="434"/>
      <c r="AN94" s="434"/>
      <c r="AO94" s="434"/>
      <c r="AP94" s="434"/>
      <c r="AQ94" s="434"/>
      <c r="AR94" s="434"/>
      <c r="AS94" s="434"/>
      <c r="AT94" s="434"/>
      <c r="AU94" s="434"/>
      <c r="AV94" s="434"/>
      <c r="AW94" s="434"/>
      <c r="AX94" s="434"/>
      <c r="AY94" s="434"/>
      <c r="AZ94" s="434"/>
      <c r="BA94" s="434"/>
      <c r="BB94" s="434"/>
      <c r="BC94" s="434"/>
      <c r="BD94" s="434"/>
      <c r="BE94" s="434"/>
      <c r="BF94" s="434"/>
      <c r="BG94" s="434"/>
      <c r="BH94" s="434"/>
      <c r="BI94" s="434"/>
      <c r="BJ94" s="434"/>
      <c r="BK94" s="434"/>
      <c r="BL94" s="434"/>
      <c r="BM94" s="434"/>
      <c r="BN94" s="434"/>
      <c r="BO94" s="434"/>
      <c r="BP94" s="434"/>
      <c r="BQ94" s="434"/>
      <c r="BR94" s="434"/>
      <c r="BS94" s="434"/>
      <c r="BT94" s="434"/>
      <c r="BU94" s="434"/>
      <c r="BV94" s="434"/>
      <c r="BW94" s="434"/>
      <c r="BX94" s="434"/>
      <c r="BY94" s="434"/>
      <c r="BZ94" s="434"/>
      <c r="CA94" s="434"/>
      <c r="CB94" s="434"/>
      <c r="CC94" s="434"/>
      <c r="CD94" s="434"/>
      <c r="CE94" s="434"/>
      <c r="CF94" s="434"/>
      <c r="CG94" s="434"/>
      <c r="CH94" s="434"/>
      <c r="CI94" s="434"/>
      <c r="CJ94" s="434"/>
      <c r="CK94" s="434"/>
      <c r="CL94" s="434"/>
      <c r="CM94" s="434"/>
      <c r="CN94" s="434"/>
      <c r="CO94" s="434"/>
      <c r="CP94" s="434"/>
      <c r="CQ94" s="434"/>
      <c r="CR94" s="434"/>
      <c r="CS94" s="434"/>
      <c r="CT94" s="434"/>
      <c r="CU94" s="434"/>
      <c r="CV94" s="434"/>
      <c r="CW94" s="434"/>
      <c r="CX94" s="434"/>
      <c r="CY94" s="434"/>
      <c r="CZ94" s="434"/>
      <c r="DA94" s="434"/>
      <c r="DB94" s="434"/>
      <c r="DC94" s="434"/>
      <c r="DD94" s="434"/>
      <c r="DE94" s="434"/>
      <c r="DF94" s="434"/>
      <c r="DG94" s="434"/>
      <c r="DH94" s="434"/>
      <c r="DI94" s="434"/>
      <c r="DJ94" s="434"/>
      <c r="DK94" s="434"/>
      <c r="DL94" s="434"/>
      <c r="DM94" s="434"/>
      <c r="DN94" s="434"/>
      <c r="DO94" s="434"/>
      <c r="DP94" s="434"/>
      <c r="DQ94" s="434"/>
      <c r="DR94" s="434"/>
      <c r="DS94" s="434"/>
      <c r="DT94" s="434"/>
      <c r="DU94" s="434"/>
      <c r="DV94" s="434"/>
      <c r="DW94" s="434"/>
      <c r="DX94" s="434"/>
      <c r="DY94" s="434"/>
      <c r="DZ94" s="434"/>
      <c r="EA94" s="434"/>
      <c r="EB94" s="434"/>
      <c r="EC94" s="434"/>
      <c r="ED94" s="434"/>
      <c r="EE94" s="434"/>
      <c r="EF94" s="434"/>
      <c r="EG94" s="434"/>
      <c r="EH94" s="434"/>
      <c r="EI94" s="434"/>
      <c r="EJ94" s="434"/>
      <c r="EK94" s="434"/>
      <c r="EL94" s="434"/>
      <c r="EM94" s="434"/>
      <c r="EN94" s="434"/>
      <c r="EO94" s="434"/>
      <c r="EP94" s="434"/>
      <c r="EQ94" s="434"/>
      <c r="ER94" s="434"/>
      <c r="ES94" s="434"/>
      <c r="ET94" s="434"/>
      <c r="EU94" s="434"/>
      <c r="EV94" s="434"/>
      <c r="EW94" s="434"/>
      <c r="EX94" s="434"/>
      <c r="EY94" s="434"/>
      <c r="EZ94" s="434"/>
      <c r="FA94" s="434"/>
      <c r="FB94" s="434"/>
      <c r="FC94" s="434"/>
      <c r="FD94" s="434"/>
      <c r="FE94" s="434"/>
      <c r="FF94" s="434"/>
      <c r="FG94" s="434"/>
      <c r="FH94" s="434"/>
      <c r="FI94" s="434"/>
      <c r="FJ94" s="434"/>
      <c r="FK94" s="434"/>
      <c r="FL94" s="434"/>
      <c r="FM94" s="434"/>
      <c r="FN94" s="434"/>
      <c r="FO94" s="434"/>
      <c r="FP94" s="434"/>
      <c r="FQ94" s="434"/>
      <c r="FR94" s="434"/>
      <c r="FS94" s="434"/>
      <c r="FT94" s="434"/>
      <c r="FU94" s="434"/>
      <c r="FV94" s="434"/>
      <c r="FW94" s="434"/>
      <c r="FX94" s="434"/>
      <c r="FY94" s="434"/>
      <c r="FZ94" s="434"/>
      <c r="GA94" s="434"/>
      <c r="GB94" s="434"/>
      <c r="GC94" s="434"/>
      <c r="GD94" s="434"/>
      <c r="GE94" s="434"/>
      <c r="GF94" s="434"/>
      <c r="GG94" s="434"/>
      <c r="GH94" s="434"/>
      <c r="GI94" s="434"/>
      <c r="GJ94" s="434"/>
      <c r="GK94" s="434"/>
      <c r="GL94" s="434"/>
      <c r="GM94" s="434"/>
      <c r="GN94" s="434"/>
      <c r="GO94" s="434"/>
      <c r="GP94" s="434"/>
      <c r="GQ94" s="434"/>
      <c r="GR94" s="434"/>
      <c r="GS94" s="434"/>
      <c r="GT94" s="434"/>
      <c r="GU94" s="434"/>
      <c r="GV94" s="434"/>
      <c r="GW94" s="434"/>
    </row>
    <row r="95" spans="2:205" x14ac:dyDescent="0.3">
      <c r="B95" s="433"/>
      <c r="C95" s="434"/>
      <c r="D95" s="438"/>
      <c r="E95" s="434"/>
      <c r="F95" s="434"/>
      <c r="G95" s="434"/>
      <c r="H95" s="434"/>
      <c r="I95" s="434"/>
      <c r="J95" s="434"/>
      <c r="K95" s="434"/>
      <c r="L95" s="434"/>
      <c r="M95" s="434"/>
      <c r="N95" s="434"/>
      <c r="O95" s="434"/>
      <c r="P95" s="434"/>
      <c r="Q95" s="434"/>
      <c r="R95" s="434"/>
      <c r="S95" s="434"/>
      <c r="T95" s="434"/>
      <c r="U95" s="434"/>
      <c r="V95" s="434"/>
      <c r="W95" s="434"/>
      <c r="X95" s="434"/>
      <c r="Y95" s="434"/>
      <c r="Z95" s="434"/>
      <c r="AA95" s="434"/>
      <c r="AB95" s="434"/>
      <c r="AC95" s="434"/>
      <c r="AD95" s="434"/>
      <c r="AE95" s="434"/>
      <c r="AF95" s="434"/>
      <c r="AG95" s="434"/>
      <c r="AH95" s="434"/>
      <c r="AI95" s="434"/>
      <c r="AJ95" s="434"/>
      <c r="AK95" s="434"/>
      <c r="AL95" s="434"/>
      <c r="AM95" s="434"/>
      <c r="AN95" s="434"/>
      <c r="AO95" s="434"/>
      <c r="AP95" s="434"/>
      <c r="AQ95" s="434"/>
      <c r="AR95" s="434"/>
      <c r="AS95" s="434"/>
      <c r="AT95" s="434"/>
      <c r="AU95" s="434"/>
      <c r="AV95" s="434"/>
      <c r="AW95" s="434"/>
      <c r="AX95" s="434"/>
      <c r="AY95" s="434"/>
      <c r="AZ95" s="434"/>
      <c r="BA95" s="434"/>
      <c r="BB95" s="434"/>
      <c r="BC95" s="434"/>
      <c r="BD95" s="434"/>
      <c r="BE95" s="434"/>
      <c r="BF95" s="434"/>
      <c r="BG95" s="434"/>
      <c r="BH95" s="434"/>
      <c r="BI95" s="434"/>
      <c r="BJ95" s="434"/>
      <c r="BK95" s="434"/>
      <c r="BL95" s="434"/>
      <c r="BM95" s="434"/>
      <c r="BN95" s="434"/>
      <c r="BO95" s="434"/>
      <c r="BP95" s="434"/>
      <c r="BQ95" s="434"/>
      <c r="BR95" s="434"/>
      <c r="BS95" s="434"/>
      <c r="BT95" s="434"/>
      <c r="BU95" s="434"/>
      <c r="BV95" s="434"/>
      <c r="BW95" s="434"/>
      <c r="BX95" s="434"/>
      <c r="BY95" s="434"/>
      <c r="BZ95" s="434"/>
      <c r="CA95" s="434"/>
      <c r="CB95" s="434"/>
      <c r="CC95" s="434"/>
      <c r="CD95" s="434"/>
      <c r="CE95" s="434"/>
      <c r="CF95" s="434"/>
      <c r="CG95" s="434"/>
      <c r="CH95" s="434"/>
      <c r="CI95" s="434"/>
      <c r="CJ95" s="434"/>
      <c r="CK95" s="434"/>
      <c r="CL95" s="434"/>
      <c r="CM95" s="434"/>
      <c r="CN95" s="434"/>
      <c r="CO95" s="434"/>
      <c r="CP95" s="434"/>
      <c r="CQ95" s="434"/>
      <c r="CR95" s="434"/>
      <c r="CS95" s="434"/>
      <c r="CT95" s="434"/>
      <c r="CU95" s="434"/>
      <c r="CV95" s="434"/>
      <c r="CW95" s="434"/>
      <c r="CX95" s="434"/>
      <c r="CY95" s="434"/>
      <c r="CZ95" s="434"/>
      <c r="DA95" s="434"/>
      <c r="DB95" s="434"/>
      <c r="DC95" s="434"/>
      <c r="DD95" s="434"/>
      <c r="DE95" s="434"/>
      <c r="DF95" s="434"/>
      <c r="DG95" s="434"/>
      <c r="DH95" s="434"/>
      <c r="DI95" s="434"/>
      <c r="DJ95" s="434"/>
      <c r="DK95" s="434"/>
      <c r="DL95" s="434"/>
      <c r="DM95" s="434"/>
      <c r="DN95" s="434"/>
      <c r="DO95" s="434"/>
      <c r="DP95" s="434"/>
      <c r="DQ95" s="434"/>
      <c r="DR95" s="434"/>
      <c r="DS95" s="434"/>
      <c r="DT95" s="434"/>
      <c r="DU95" s="434"/>
      <c r="DV95" s="434"/>
      <c r="DW95" s="434"/>
      <c r="DX95" s="434"/>
      <c r="DY95" s="434"/>
      <c r="DZ95" s="434"/>
      <c r="EA95" s="434"/>
      <c r="EB95" s="434"/>
      <c r="EC95" s="434"/>
      <c r="ED95" s="434"/>
      <c r="EE95" s="434"/>
      <c r="EF95" s="434"/>
      <c r="EG95" s="434"/>
      <c r="EH95" s="434"/>
      <c r="EI95" s="434"/>
      <c r="EJ95" s="434"/>
      <c r="EK95" s="434"/>
      <c r="EL95" s="434"/>
      <c r="EM95" s="434"/>
      <c r="EN95" s="434"/>
      <c r="EO95" s="434"/>
      <c r="EP95" s="434"/>
      <c r="EQ95" s="434"/>
      <c r="ER95" s="434"/>
      <c r="ES95" s="434"/>
      <c r="ET95" s="434"/>
      <c r="EU95" s="434"/>
      <c r="EV95" s="434"/>
      <c r="EW95" s="434"/>
      <c r="EX95" s="434"/>
      <c r="EY95" s="434"/>
      <c r="EZ95" s="434"/>
      <c r="FA95" s="434"/>
      <c r="FB95" s="434"/>
      <c r="FC95" s="434"/>
      <c r="FD95" s="434"/>
      <c r="FE95" s="434"/>
      <c r="FF95" s="434"/>
      <c r="FG95" s="434"/>
      <c r="FH95" s="434"/>
      <c r="FI95" s="434"/>
      <c r="FJ95" s="434"/>
      <c r="FK95" s="434"/>
      <c r="FL95" s="434"/>
      <c r="FM95" s="434"/>
      <c r="FN95" s="434"/>
      <c r="FO95" s="434"/>
      <c r="FP95" s="434"/>
      <c r="FQ95" s="434"/>
      <c r="FR95" s="434"/>
      <c r="FS95" s="434"/>
      <c r="FT95" s="434"/>
      <c r="FU95" s="434"/>
      <c r="FV95" s="434"/>
      <c r="FW95" s="434"/>
      <c r="FX95" s="434"/>
      <c r="FY95" s="434"/>
      <c r="FZ95" s="434"/>
      <c r="GA95" s="434"/>
      <c r="GB95" s="434"/>
      <c r="GC95" s="434"/>
      <c r="GD95" s="434"/>
      <c r="GE95" s="434"/>
      <c r="GF95" s="434"/>
      <c r="GG95" s="434"/>
      <c r="GH95" s="434"/>
      <c r="GI95" s="434"/>
      <c r="GJ95" s="434"/>
      <c r="GK95" s="434"/>
      <c r="GL95" s="434"/>
      <c r="GM95" s="434"/>
      <c r="GN95" s="434"/>
      <c r="GO95" s="434"/>
      <c r="GP95" s="434"/>
      <c r="GQ95" s="434"/>
      <c r="GR95" s="434"/>
      <c r="GS95" s="434"/>
      <c r="GT95" s="434"/>
      <c r="GU95" s="434"/>
      <c r="GV95" s="434"/>
      <c r="GW95" s="434"/>
    </row>
    <row r="96" spans="2:205" x14ac:dyDescent="0.3">
      <c r="B96" s="433"/>
      <c r="C96" s="434"/>
      <c r="D96" s="438"/>
      <c r="E96" s="434"/>
      <c r="F96" s="434"/>
      <c r="G96" s="434"/>
      <c r="H96" s="434"/>
      <c r="I96" s="434"/>
      <c r="J96" s="434"/>
      <c r="K96" s="434"/>
      <c r="L96" s="434"/>
      <c r="M96" s="434"/>
      <c r="N96" s="434"/>
      <c r="O96" s="434"/>
      <c r="P96" s="434"/>
      <c r="Q96" s="434"/>
      <c r="R96" s="434"/>
      <c r="S96" s="434"/>
      <c r="T96" s="434"/>
      <c r="U96" s="434"/>
      <c r="V96" s="434"/>
      <c r="W96" s="434"/>
      <c r="X96" s="434"/>
      <c r="Y96" s="434"/>
      <c r="Z96" s="434"/>
      <c r="AA96" s="434"/>
      <c r="AB96" s="434"/>
      <c r="AC96" s="434"/>
      <c r="AD96" s="434"/>
      <c r="AE96" s="434"/>
      <c r="AF96" s="434"/>
      <c r="AG96" s="434"/>
      <c r="AH96" s="434"/>
      <c r="AI96" s="434"/>
      <c r="AJ96" s="434"/>
      <c r="AK96" s="434"/>
      <c r="AL96" s="434"/>
      <c r="AM96" s="434"/>
      <c r="AN96" s="434"/>
      <c r="AO96" s="434"/>
      <c r="AP96" s="434"/>
      <c r="AQ96" s="434"/>
      <c r="AR96" s="434"/>
      <c r="AS96" s="434"/>
      <c r="AT96" s="434"/>
      <c r="AU96" s="434"/>
      <c r="AV96" s="434"/>
      <c r="AW96" s="434"/>
      <c r="AX96" s="434"/>
      <c r="AY96" s="434"/>
      <c r="AZ96" s="434"/>
      <c r="BA96" s="434"/>
      <c r="BB96" s="434"/>
      <c r="BC96" s="434"/>
      <c r="BD96" s="434"/>
      <c r="BE96" s="434"/>
      <c r="BF96" s="434"/>
      <c r="BG96" s="434"/>
      <c r="BH96" s="434"/>
      <c r="BI96" s="434"/>
      <c r="BJ96" s="434"/>
      <c r="BK96" s="434"/>
      <c r="BL96" s="434"/>
      <c r="BM96" s="434"/>
      <c r="BN96" s="434"/>
      <c r="BO96" s="434"/>
      <c r="BP96" s="434"/>
      <c r="BQ96" s="434"/>
      <c r="BR96" s="434"/>
      <c r="BS96" s="434"/>
      <c r="BT96" s="434"/>
      <c r="BU96" s="434"/>
      <c r="BV96" s="434"/>
      <c r="BW96" s="434"/>
      <c r="BX96" s="434"/>
      <c r="BY96" s="434"/>
      <c r="BZ96" s="434"/>
      <c r="CA96" s="434"/>
      <c r="CB96" s="434"/>
      <c r="CC96" s="434"/>
      <c r="CD96" s="434"/>
      <c r="CE96" s="434"/>
      <c r="CF96" s="434"/>
      <c r="CG96" s="434"/>
      <c r="CH96" s="434"/>
      <c r="CI96" s="434"/>
      <c r="CJ96" s="434"/>
      <c r="CK96" s="434"/>
      <c r="CL96" s="434"/>
      <c r="CM96" s="434"/>
      <c r="CN96" s="434"/>
      <c r="CO96" s="434"/>
      <c r="CP96" s="434"/>
      <c r="CQ96" s="434"/>
      <c r="CR96" s="434"/>
      <c r="CS96" s="434"/>
      <c r="CT96" s="434"/>
      <c r="CU96" s="434"/>
      <c r="CV96" s="434"/>
      <c r="CW96" s="434"/>
      <c r="CX96" s="434"/>
      <c r="CY96" s="434"/>
      <c r="CZ96" s="434"/>
      <c r="DA96" s="434"/>
      <c r="DB96" s="434"/>
      <c r="DC96" s="434"/>
      <c r="DD96" s="434"/>
      <c r="DE96" s="434"/>
      <c r="DF96" s="434"/>
      <c r="DG96" s="434"/>
      <c r="DH96" s="434"/>
      <c r="DI96" s="434"/>
      <c r="DJ96" s="434"/>
      <c r="DK96" s="434"/>
      <c r="DL96" s="434"/>
      <c r="DM96" s="434"/>
      <c r="DN96" s="434"/>
      <c r="DO96" s="434"/>
      <c r="DP96" s="434"/>
      <c r="DQ96" s="434"/>
      <c r="DR96" s="434"/>
      <c r="DS96" s="434"/>
      <c r="DT96" s="434"/>
      <c r="DU96" s="434"/>
      <c r="DV96" s="434"/>
      <c r="DW96" s="434"/>
      <c r="DX96" s="434"/>
      <c r="DY96" s="434"/>
      <c r="DZ96" s="434"/>
      <c r="EA96" s="434"/>
      <c r="EB96" s="434"/>
      <c r="EC96" s="434"/>
      <c r="ED96" s="434"/>
      <c r="EE96" s="434"/>
      <c r="EF96" s="434"/>
      <c r="EG96" s="434"/>
      <c r="EH96" s="434"/>
      <c r="EI96" s="434"/>
      <c r="EJ96" s="434"/>
      <c r="EK96" s="434"/>
      <c r="EL96" s="434"/>
      <c r="EM96" s="434"/>
      <c r="EN96" s="434"/>
      <c r="EO96" s="434"/>
      <c r="EP96" s="434"/>
      <c r="EQ96" s="434"/>
      <c r="ER96" s="434"/>
      <c r="ES96" s="434"/>
      <c r="ET96" s="434"/>
      <c r="EU96" s="434"/>
      <c r="EV96" s="434"/>
      <c r="EW96" s="434"/>
      <c r="EX96" s="434"/>
      <c r="EY96" s="434"/>
      <c r="EZ96" s="434"/>
      <c r="FA96" s="434"/>
      <c r="FB96" s="434"/>
      <c r="FC96" s="434"/>
      <c r="FD96" s="434"/>
      <c r="FE96" s="434"/>
      <c r="FF96" s="434"/>
      <c r="FG96" s="434"/>
      <c r="FH96" s="434"/>
      <c r="FI96" s="434"/>
      <c r="FJ96" s="434"/>
      <c r="FK96" s="434"/>
      <c r="FL96" s="434"/>
      <c r="FM96" s="434"/>
      <c r="FN96" s="434"/>
      <c r="FO96" s="434"/>
      <c r="FP96" s="434"/>
      <c r="FQ96" s="434"/>
      <c r="FR96" s="434"/>
      <c r="FS96" s="434"/>
      <c r="FT96" s="434"/>
      <c r="FU96" s="434"/>
      <c r="FV96" s="434"/>
      <c r="FW96" s="434"/>
      <c r="FX96" s="434"/>
      <c r="FY96" s="434"/>
      <c r="FZ96" s="434"/>
      <c r="GA96" s="434"/>
      <c r="GB96" s="434"/>
      <c r="GC96" s="434"/>
      <c r="GD96" s="434"/>
      <c r="GE96" s="434"/>
      <c r="GF96" s="434"/>
      <c r="GG96" s="434"/>
      <c r="GH96" s="434"/>
      <c r="GI96" s="434"/>
      <c r="GJ96" s="434"/>
      <c r="GK96" s="434"/>
      <c r="GL96" s="434"/>
      <c r="GM96" s="434"/>
      <c r="GN96" s="434"/>
      <c r="GO96" s="434"/>
      <c r="GP96" s="434"/>
      <c r="GQ96" s="434"/>
      <c r="GR96" s="434"/>
      <c r="GS96" s="434"/>
      <c r="GT96" s="434"/>
      <c r="GU96" s="434"/>
      <c r="GV96" s="434"/>
      <c r="GW96" s="434"/>
    </row>
    <row r="97" spans="2:205" x14ac:dyDescent="0.3">
      <c r="B97" s="433"/>
      <c r="C97" s="434"/>
      <c r="D97" s="438"/>
      <c r="E97" s="434"/>
      <c r="F97" s="434"/>
      <c r="G97" s="434"/>
      <c r="H97" s="434"/>
      <c r="I97" s="434"/>
      <c r="J97" s="434"/>
      <c r="K97" s="434"/>
      <c r="L97" s="434"/>
      <c r="M97" s="434"/>
      <c r="N97" s="434"/>
      <c r="O97" s="434"/>
      <c r="P97" s="434"/>
      <c r="Q97" s="434"/>
      <c r="R97" s="434"/>
      <c r="S97" s="434"/>
      <c r="T97" s="434"/>
      <c r="U97" s="434"/>
      <c r="V97" s="434"/>
      <c r="W97" s="434"/>
      <c r="X97" s="434"/>
      <c r="Y97" s="434"/>
      <c r="Z97" s="434"/>
      <c r="AA97" s="434"/>
      <c r="AB97" s="434"/>
      <c r="AC97" s="434"/>
      <c r="AD97" s="434"/>
      <c r="AE97" s="434"/>
      <c r="AF97" s="434"/>
      <c r="AG97" s="434"/>
      <c r="AH97" s="434"/>
      <c r="AI97" s="434"/>
      <c r="AJ97" s="434"/>
      <c r="AK97" s="434"/>
      <c r="AL97" s="434"/>
      <c r="AM97" s="434"/>
      <c r="AN97" s="434"/>
      <c r="AO97" s="434"/>
      <c r="AP97" s="434"/>
      <c r="AQ97" s="434"/>
      <c r="AR97" s="434"/>
      <c r="AS97" s="434"/>
      <c r="AT97" s="434"/>
      <c r="AU97" s="434"/>
      <c r="AV97" s="434"/>
      <c r="AW97" s="434"/>
      <c r="AX97" s="434"/>
      <c r="AY97" s="434"/>
      <c r="AZ97" s="434"/>
      <c r="BA97" s="434"/>
      <c r="BB97" s="434"/>
      <c r="BC97" s="434"/>
      <c r="BD97" s="434"/>
      <c r="BE97" s="434"/>
      <c r="BF97" s="434"/>
      <c r="BG97" s="434"/>
      <c r="BH97" s="434"/>
      <c r="BI97" s="434"/>
      <c r="BJ97" s="434"/>
      <c r="BK97" s="434"/>
      <c r="BL97" s="434"/>
      <c r="BM97" s="434"/>
      <c r="BN97" s="434"/>
      <c r="BO97" s="434"/>
      <c r="BP97" s="434"/>
      <c r="BQ97" s="434"/>
      <c r="BR97" s="434"/>
      <c r="BS97" s="434"/>
      <c r="BT97" s="434"/>
      <c r="BU97" s="434"/>
      <c r="BV97" s="434"/>
      <c r="BW97" s="434"/>
      <c r="BX97" s="434"/>
      <c r="BY97" s="434"/>
      <c r="BZ97" s="434"/>
      <c r="CA97" s="434"/>
      <c r="CB97" s="434"/>
      <c r="CC97" s="434"/>
      <c r="CD97" s="434"/>
      <c r="CE97" s="434"/>
      <c r="CF97" s="434"/>
      <c r="CG97" s="434"/>
      <c r="CH97" s="434"/>
      <c r="CI97" s="434"/>
      <c r="CJ97" s="434"/>
      <c r="CK97" s="434"/>
      <c r="CL97" s="434"/>
      <c r="CM97" s="434"/>
      <c r="CN97" s="434"/>
      <c r="CO97" s="434"/>
      <c r="CP97" s="434"/>
      <c r="CQ97" s="434"/>
      <c r="CR97" s="434"/>
      <c r="CS97" s="434"/>
      <c r="CT97" s="434"/>
      <c r="CU97" s="434"/>
      <c r="CV97" s="434"/>
      <c r="CW97" s="434"/>
      <c r="CX97" s="434"/>
      <c r="CY97" s="434"/>
      <c r="CZ97" s="434"/>
      <c r="DA97" s="434"/>
      <c r="DB97" s="434"/>
      <c r="DC97" s="434"/>
      <c r="DD97" s="434"/>
      <c r="DE97" s="434"/>
      <c r="DF97" s="434"/>
      <c r="DG97" s="434"/>
      <c r="DH97" s="434"/>
      <c r="DI97" s="434"/>
      <c r="DJ97" s="434"/>
      <c r="DK97" s="434"/>
      <c r="DL97" s="434"/>
      <c r="DM97" s="434"/>
      <c r="DN97" s="434"/>
      <c r="DO97" s="434"/>
      <c r="DP97" s="434"/>
      <c r="DQ97" s="434"/>
      <c r="DR97" s="434"/>
      <c r="DS97" s="434"/>
      <c r="DT97" s="434"/>
      <c r="DU97" s="434"/>
      <c r="DV97" s="434"/>
      <c r="DW97" s="434"/>
      <c r="DX97" s="434"/>
      <c r="DY97" s="434"/>
      <c r="DZ97" s="434"/>
      <c r="EA97" s="434"/>
      <c r="EB97" s="434"/>
      <c r="EC97" s="434"/>
      <c r="ED97" s="434"/>
      <c r="EE97" s="434"/>
      <c r="EF97" s="434"/>
      <c r="EG97" s="434"/>
      <c r="EH97" s="434"/>
      <c r="EI97" s="434"/>
      <c r="EJ97" s="434"/>
      <c r="EK97" s="434"/>
      <c r="EL97" s="434"/>
      <c r="EM97" s="434"/>
      <c r="EN97" s="434"/>
      <c r="EO97" s="434"/>
      <c r="EP97" s="434"/>
      <c r="EQ97" s="434"/>
      <c r="ER97" s="434"/>
      <c r="ES97" s="434"/>
      <c r="ET97" s="434"/>
      <c r="EU97" s="434"/>
      <c r="EV97" s="434"/>
      <c r="EW97" s="434"/>
      <c r="EX97" s="434"/>
      <c r="EY97" s="434"/>
      <c r="EZ97" s="434"/>
      <c r="FA97" s="434"/>
      <c r="FB97" s="434"/>
      <c r="FC97" s="434"/>
      <c r="FD97" s="434"/>
      <c r="FE97" s="434"/>
      <c r="FF97" s="434"/>
      <c r="FG97" s="434"/>
      <c r="FH97" s="434"/>
      <c r="FI97" s="434"/>
      <c r="FJ97" s="434"/>
      <c r="FK97" s="434"/>
      <c r="FL97" s="434"/>
      <c r="FM97" s="434"/>
      <c r="FN97" s="434"/>
      <c r="FO97" s="434"/>
      <c r="FP97" s="434"/>
      <c r="FQ97" s="434"/>
      <c r="FR97" s="434"/>
      <c r="FS97" s="434"/>
      <c r="FT97" s="434"/>
      <c r="FU97" s="434"/>
      <c r="FV97" s="434"/>
      <c r="FW97" s="434"/>
      <c r="FX97" s="434"/>
      <c r="FY97" s="434"/>
      <c r="FZ97" s="434"/>
      <c r="GA97" s="434"/>
      <c r="GB97" s="434"/>
      <c r="GC97" s="434"/>
      <c r="GD97" s="434"/>
      <c r="GE97" s="434"/>
      <c r="GF97" s="434"/>
      <c r="GG97" s="434"/>
      <c r="GH97" s="434"/>
      <c r="GI97" s="434"/>
      <c r="GJ97" s="434"/>
      <c r="GK97" s="434"/>
      <c r="GL97" s="434"/>
      <c r="GM97" s="434"/>
      <c r="GN97" s="434"/>
      <c r="GO97" s="434"/>
      <c r="GP97" s="434"/>
      <c r="GQ97" s="434"/>
      <c r="GR97" s="434"/>
      <c r="GS97" s="434"/>
      <c r="GT97" s="434"/>
      <c r="GU97" s="434"/>
      <c r="GV97" s="434"/>
      <c r="GW97" s="434"/>
    </row>
    <row r="98" spans="2:205" x14ac:dyDescent="0.3">
      <c r="B98" s="433"/>
      <c r="C98" s="434"/>
      <c r="D98" s="438"/>
      <c r="E98" s="434"/>
      <c r="F98" s="434"/>
      <c r="G98" s="434"/>
      <c r="H98" s="434"/>
      <c r="I98" s="434"/>
      <c r="J98" s="434"/>
      <c r="K98" s="434"/>
      <c r="L98" s="434"/>
      <c r="M98" s="434"/>
      <c r="N98" s="434"/>
      <c r="O98" s="434"/>
      <c r="P98" s="434"/>
      <c r="Q98" s="434"/>
      <c r="R98" s="434"/>
      <c r="S98" s="434"/>
      <c r="T98" s="434"/>
      <c r="U98" s="434"/>
      <c r="V98" s="434"/>
      <c r="W98" s="434"/>
      <c r="X98" s="434"/>
      <c r="Y98" s="434"/>
      <c r="Z98" s="434"/>
      <c r="AA98" s="434"/>
      <c r="AB98" s="434"/>
      <c r="AC98" s="434"/>
      <c r="AD98" s="434"/>
      <c r="AE98" s="434"/>
      <c r="AF98" s="434"/>
      <c r="AG98" s="434"/>
      <c r="AH98" s="434"/>
      <c r="AI98" s="434"/>
      <c r="AJ98" s="434"/>
      <c r="AK98" s="434"/>
      <c r="AL98" s="434"/>
      <c r="AM98" s="434"/>
      <c r="AN98" s="434"/>
      <c r="AO98" s="434"/>
      <c r="AP98" s="434"/>
      <c r="AQ98" s="434"/>
      <c r="AR98" s="434"/>
      <c r="AS98" s="434"/>
      <c r="AT98" s="434"/>
      <c r="AU98" s="434"/>
      <c r="AV98" s="434"/>
      <c r="AW98" s="434"/>
      <c r="AX98" s="434"/>
      <c r="AY98" s="434"/>
      <c r="AZ98" s="434"/>
      <c r="BA98" s="434"/>
      <c r="BB98" s="434"/>
      <c r="BC98" s="434"/>
      <c r="BD98" s="434"/>
      <c r="BE98" s="434"/>
      <c r="BF98" s="434"/>
      <c r="BG98" s="434"/>
      <c r="BH98" s="434"/>
      <c r="BI98" s="434"/>
      <c r="BJ98" s="434"/>
      <c r="BK98" s="434"/>
      <c r="BL98" s="434"/>
      <c r="BM98" s="434"/>
      <c r="BN98" s="434"/>
      <c r="BO98" s="434"/>
      <c r="BP98" s="434"/>
      <c r="BQ98" s="434"/>
      <c r="BR98" s="434"/>
      <c r="BS98" s="434"/>
      <c r="BT98" s="434"/>
      <c r="BU98" s="434"/>
      <c r="BV98" s="434"/>
      <c r="BW98" s="434"/>
      <c r="BX98" s="434"/>
      <c r="BY98" s="434"/>
      <c r="BZ98" s="434"/>
      <c r="CA98" s="434"/>
      <c r="CB98" s="434"/>
      <c r="CC98" s="434"/>
      <c r="CD98" s="434"/>
      <c r="CE98" s="434"/>
      <c r="CF98" s="434"/>
      <c r="CG98" s="434"/>
      <c r="CH98" s="434"/>
      <c r="CI98" s="434"/>
      <c r="CJ98" s="434"/>
      <c r="CK98" s="434"/>
      <c r="CL98" s="434"/>
      <c r="CM98" s="434"/>
      <c r="CN98" s="434"/>
      <c r="CO98" s="434"/>
      <c r="CP98" s="434"/>
      <c r="CQ98" s="434"/>
      <c r="CR98" s="434"/>
      <c r="CS98" s="434"/>
      <c r="CT98" s="434"/>
      <c r="CU98" s="434"/>
      <c r="CV98" s="434"/>
      <c r="CW98" s="434"/>
      <c r="CX98" s="434"/>
      <c r="CY98" s="434"/>
      <c r="CZ98" s="434"/>
      <c r="DA98" s="434"/>
      <c r="DB98" s="434"/>
      <c r="DC98" s="434"/>
      <c r="DD98" s="434"/>
      <c r="DE98" s="434"/>
      <c r="DF98" s="434"/>
      <c r="DG98" s="434"/>
      <c r="DH98" s="434"/>
      <c r="DI98" s="434"/>
      <c r="DJ98" s="434"/>
      <c r="DK98" s="434"/>
      <c r="DL98" s="434"/>
      <c r="DM98" s="434"/>
      <c r="DN98" s="434"/>
      <c r="DO98" s="434"/>
      <c r="DP98" s="434"/>
      <c r="DQ98" s="434"/>
      <c r="DR98" s="434"/>
      <c r="DS98" s="434"/>
      <c r="DT98" s="434"/>
      <c r="DU98" s="434"/>
      <c r="DV98" s="434"/>
      <c r="DW98" s="434"/>
      <c r="DX98" s="434"/>
      <c r="DY98" s="434"/>
      <c r="DZ98" s="434"/>
      <c r="EA98" s="434"/>
      <c r="EB98" s="434"/>
      <c r="EC98" s="434"/>
      <c r="ED98" s="434"/>
      <c r="EE98" s="434"/>
      <c r="EF98" s="434"/>
      <c r="EG98" s="434"/>
      <c r="EH98" s="434"/>
      <c r="EI98" s="434"/>
      <c r="EJ98" s="434"/>
      <c r="EK98" s="434"/>
      <c r="EL98" s="434"/>
      <c r="EM98" s="434"/>
      <c r="EN98" s="434"/>
      <c r="EO98" s="434"/>
      <c r="EP98" s="434"/>
      <c r="EQ98" s="434"/>
      <c r="ER98" s="434"/>
      <c r="ES98" s="434"/>
      <c r="ET98" s="434"/>
      <c r="EU98" s="434"/>
      <c r="EV98" s="434"/>
      <c r="EW98" s="434"/>
      <c r="EX98" s="434"/>
      <c r="EY98" s="434"/>
      <c r="EZ98" s="434"/>
      <c r="FA98" s="434"/>
      <c r="FB98" s="434"/>
      <c r="FC98" s="434"/>
      <c r="FD98" s="434"/>
      <c r="FE98" s="434"/>
      <c r="FF98" s="434"/>
      <c r="FG98" s="434"/>
      <c r="FH98" s="434"/>
      <c r="FI98" s="434"/>
      <c r="FJ98" s="434"/>
      <c r="FK98" s="434"/>
      <c r="FL98" s="434"/>
      <c r="FM98" s="434"/>
      <c r="FN98" s="434"/>
      <c r="FO98" s="434"/>
      <c r="FP98" s="434"/>
      <c r="FQ98" s="434"/>
      <c r="FR98" s="434"/>
      <c r="FS98" s="434"/>
      <c r="FT98" s="434"/>
      <c r="FU98" s="434"/>
      <c r="FV98" s="434"/>
      <c r="FW98" s="434"/>
      <c r="FX98" s="434"/>
      <c r="FY98" s="434"/>
      <c r="FZ98" s="434"/>
      <c r="GA98" s="434"/>
      <c r="GB98" s="434"/>
      <c r="GC98" s="434"/>
      <c r="GD98" s="434"/>
      <c r="GE98" s="434"/>
      <c r="GF98" s="434"/>
      <c r="GG98" s="434"/>
      <c r="GH98" s="434"/>
      <c r="GI98" s="434"/>
      <c r="GJ98" s="434"/>
      <c r="GK98" s="434"/>
      <c r="GL98" s="434"/>
      <c r="GM98" s="434"/>
      <c r="GN98" s="434"/>
      <c r="GO98" s="434"/>
      <c r="GP98" s="434"/>
      <c r="GQ98" s="434"/>
      <c r="GR98" s="434"/>
      <c r="GS98" s="434"/>
      <c r="GT98" s="434"/>
      <c r="GU98" s="434"/>
      <c r="GV98" s="434"/>
      <c r="GW98" s="434"/>
    </row>
    <row r="99" spans="2:205" x14ac:dyDescent="0.3">
      <c r="B99" s="433"/>
      <c r="C99" s="434"/>
      <c r="D99" s="438"/>
      <c r="E99" s="434"/>
      <c r="F99" s="434"/>
      <c r="G99" s="434"/>
      <c r="H99" s="434"/>
      <c r="I99" s="434"/>
      <c r="J99" s="434"/>
      <c r="K99" s="434"/>
      <c r="L99" s="434"/>
      <c r="M99" s="434"/>
      <c r="N99" s="434"/>
      <c r="O99" s="434"/>
      <c r="P99" s="434"/>
      <c r="Q99" s="434"/>
      <c r="R99" s="434"/>
      <c r="S99" s="434"/>
      <c r="T99" s="434"/>
      <c r="U99" s="434"/>
      <c r="V99" s="434"/>
      <c r="W99" s="434"/>
      <c r="X99" s="434"/>
      <c r="Y99" s="434"/>
      <c r="Z99" s="434"/>
      <c r="AA99" s="434"/>
      <c r="AB99" s="434"/>
      <c r="AC99" s="434"/>
      <c r="AD99" s="434"/>
      <c r="AE99" s="434"/>
      <c r="AF99" s="434"/>
      <c r="AG99" s="434"/>
      <c r="AH99" s="434"/>
      <c r="AI99" s="434"/>
      <c r="AJ99" s="434"/>
      <c r="AK99" s="434"/>
      <c r="AL99" s="434"/>
      <c r="AM99" s="434"/>
      <c r="AN99" s="434"/>
      <c r="AO99" s="434"/>
      <c r="AP99" s="434"/>
      <c r="AQ99" s="434"/>
      <c r="AR99" s="434"/>
      <c r="AS99" s="434"/>
      <c r="AT99" s="434"/>
      <c r="AU99" s="434"/>
      <c r="AV99" s="434"/>
      <c r="AW99" s="434"/>
      <c r="AX99" s="434"/>
      <c r="AY99" s="434"/>
      <c r="AZ99" s="434"/>
      <c r="BA99" s="434"/>
      <c r="BB99" s="434"/>
      <c r="BC99" s="434"/>
      <c r="BD99" s="434"/>
      <c r="BE99" s="434"/>
      <c r="BF99" s="434"/>
      <c r="BG99" s="434"/>
      <c r="BH99" s="434"/>
      <c r="BI99" s="434"/>
      <c r="BJ99" s="434"/>
      <c r="BK99" s="434"/>
      <c r="BL99" s="434"/>
      <c r="BM99" s="434"/>
      <c r="BN99" s="434"/>
      <c r="BO99" s="434"/>
      <c r="BP99" s="434"/>
      <c r="BQ99" s="434"/>
      <c r="BR99" s="434"/>
      <c r="BS99" s="434"/>
      <c r="BT99" s="434"/>
      <c r="BU99" s="434"/>
      <c r="BV99" s="434"/>
      <c r="BW99" s="434"/>
      <c r="BX99" s="434"/>
      <c r="BY99" s="434"/>
      <c r="BZ99" s="434"/>
      <c r="CA99" s="434"/>
      <c r="CB99" s="434"/>
      <c r="CC99" s="434"/>
      <c r="CD99" s="434"/>
      <c r="CE99" s="434"/>
      <c r="CF99" s="434"/>
      <c r="CG99" s="434"/>
      <c r="CH99" s="434"/>
      <c r="CI99" s="434"/>
      <c r="CJ99" s="434"/>
      <c r="CK99" s="434"/>
      <c r="CL99" s="434"/>
      <c r="CM99" s="434"/>
      <c r="CN99" s="434"/>
      <c r="CO99" s="434"/>
      <c r="CP99" s="434"/>
      <c r="CQ99" s="434"/>
      <c r="CR99" s="434"/>
      <c r="CS99" s="434"/>
      <c r="CT99" s="434"/>
      <c r="CU99" s="434"/>
      <c r="CV99" s="434"/>
      <c r="CW99" s="434"/>
      <c r="CX99" s="434"/>
      <c r="CY99" s="434"/>
      <c r="CZ99" s="434"/>
      <c r="DA99" s="434"/>
      <c r="DB99" s="434"/>
      <c r="DC99" s="434"/>
      <c r="DD99" s="434"/>
      <c r="DE99" s="434"/>
      <c r="DF99" s="434"/>
      <c r="DG99" s="434"/>
      <c r="DH99" s="434"/>
      <c r="DI99" s="434"/>
      <c r="DJ99" s="434"/>
      <c r="DK99" s="434"/>
      <c r="DL99" s="434"/>
      <c r="DM99" s="434"/>
      <c r="DN99" s="434"/>
      <c r="DO99" s="434"/>
      <c r="DP99" s="434"/>
      <c r="DQ99" s="434"/>
      <c r="DR99" s="434"/>
      <c r="DS99" s="434"/>
      <c r="DT99" s="434"/>
      <c r="DU99" s="434"/>
      <c r="DV99" s="434"/>
      <c r="DW99" s="434"/>
      <c r="DX99" s="434"/>
      <c r="DY99" s="434"/>
      <c r="DZ99" s="434"/>
      <c r="EA99" s="434"/>
      <c r="EB99" s="434"/>
      <c r="EC99" s="434"/>
      <c r="ED99" s="434"/>
      <c r="EE99" s="434"/>
      <c r="EF99" s="434"/>
      <c r="EG99" s="434"/>
      <c r="EH99" s="434"/>
      <c r="EI99" s="434"/>
      <c r="EJ99" s="434"/>
      <c r="EK99" s="434"/>
      <c r="EL99" s="434"/>
      <c r="EM99" s="434"/>
      <c r="EN99" s="434"/>
      <c r="EO99" s="434"/>
      <c r="EP99" s="434"/>
      <c r="EQ99" s="434"/>
      <c r="ER99" s="434"/>
      <c r="ES99" s="434"/>
      <c r="ET99" s="434"/>
      <c r="EU99" s="434"/>
      <c r="EV99" s="434"/>
      <c r="EW99" s="434"/>
      <c r="EX99" s="434"/>
      <c r="EY99" s="434"/>
      <c r="EZ99" s="434"/>
      <c r="FA99" s="434"/>
      <c r="FB99" s="434"/>
      <c r="FC99" s="434"/>
      <c r="FD99" s="434"/>
      <c r="FE99" s="434"/>
      <c r="FF99" s="434"/>
      <c r="FG99" s="434"/>
      <c r="FH99" s="434"/>
      <c r="FI99" s="434"/>
      <c r="FJ99" s="434"/>
      <c r="FK99" s="434"/>
      <c r="FL99" s="434"/>
      <c r="FM99" s="434"/>
      <c r="FN99" s="434"/>
      <c r="FO99" s="434"/>
      <c r="FP99" s="434"/>
      <c r="FQ99" s="434"/>
      <c r="FR99" s="434"/>
      <c r="FS99" s="434"/>
      <c r="FT99" s="434"/>
      <c r="FU99" s="434"/>
      <c r="FV99" s="434"/>
      <c r="FW99" s="434"/>
      <c r="FX99" s="434"/>
      <c r="FY99" s="434"/>
      <c r="FZ99" s="434"/>
      <c r="GA99" s="434"/>
      <c r="GB99" s="434"/>
      <c r="GC99" s="434"/>
      <c r="GD99" s="434"/>
      <c r="GE99" s="434"/>
      <c r="GF99" s="434"/>
      <c r="GG99" s="434"/>
      <c r="GH99" s="434"/>
      <c r="GI99" s="434"/>
      <c r="GJ99" s="434"/>
      <c r="GK99" s="434"/>
      <c r="GL99" s="434"/>
      <c r="GM99" s="434"/>
      <c r="GN99" s="434"/>
      <c r="GO99" s="434"/>
      <c r="GP99" s="434"/>
      <c r="GQ99" s="434"/>
      <c r="GR99" s="434"/>
      <c r="GS99" s="434"/>
      <c r="GT99" s="434"/>
      <c r="GU99" s="434"/>
      <c r="GV99" s="434"/>
      <c r="GW99" s="434"/>
    </row>
    <row r="100" spans="2:205" x14ac:dyDescent="0.3">
      <c r="B100" s="433"/>
      <c r="C100" s="434"/>
      <c r="D100" s="438"/>
      <c r="E100" s="434"/>
      <c r="F100" s="434"/>
      <c r="G100" s="434"/>
      <c r="H100" s="434"/>
      <c r="I100" s="434"/>
      <c r="J100" s="434"/>
      <c r="K100" s="434"/>
      <c r="L100" s="434"/>
      <c r="M100" s="434"/>
      <c r="N100" s="434"/>
      <c r="O100" s="434"/>
      <c r="P100" s="434"/>
      <c r="Q100" s="434"/>
      <c r="R100" s="434"/>
      <c r="S100" s="434"/>
      <c r="T100" s="434"/>
      <c r="U100" s="434"/>
      <c r="V100" s="434"/>
      <c r="W100" s="434"/>
      <c r="X100" s="434"/>
      <c r="Y100" s="434"/>
      <c r="Z100" s="434"/>
      <c r="AA100" s="434"/>
      <c r="AB100" s="434"/>
      <c r="AC100" s="434"/>
      <c r="AD100" s="434"/>
      <c r="AE100" s="434"/>
      <c r="AF100" s="434"/>
      <c r="AG100" s="434"/>
      <c r="AH100" s="434"/>
      <c r="AI100" s="434"/>
      <c r="AJ100" s="434"/>
      <c r="AK100" s="434"/>
      <c r="AL100" s="434"/>
      <c r="AM100" s="434"/>
      <c r="AN100" s="434"/>
      <c r="AO100" s="434"/>
      <c r="AP100" s="434"/>
      <c r="AQ100" s="434"/>
      <c r="AR100" s="434"/>
      <c r="AS100" s="434"/>
      <c r="AT100" s="434"/>
      <c r="AU100" s="434"/>
      <c r="AV100" s="434"/>
      <c r="AW100" s="434"/>
      <c r="AX100" s="434"/>
      <c r="AY100" s="434"/>
      <c r="AZ100" s="434"/>
      <c r="BA100" s="434"/>
      <c r="BB100" s="434"/>
      <c r="BC100" s="434"/>
      <c r="BD100" s="434"/>
      <c r="BE100" s="434"/>
      <c r="BF100" s="434"/>
      <c r="BG100" s="434"/>
      <c r="BH100" s="434"/>
      <c r="BI100" s="434"/>
      <c r="BJ100" s="434"/>
      <c r="BK100" s="434"/>
      <c r="BL100" s="434"/>
      <c r="BM100" s="434"/>
      <c r="BN100" s="434"/>
      <c r="BO100" s="434"/>
      <c r="BP100" s="434"/>
      <c r="BQ100" s="434"/>
      <c r="BR100" s="434"/>
      <c r="BS100" s="434"/>
      <c r="BT100" s="434"/>
      <c r="BU100" s="434"/>
      <c r="BV100" s="434"/>
      <c r="BW100" s="434"/>
      <c r="BX100" s="434"/>
      <c r="BY100" s="434"/>
      <c r="BZ100" s="434"/>
      <c r="CA100" s="434"/>
      <c r="CB100" s="434"/>
      <c r="CC100" s="434"/>
      <c r="CD100" s="434"/>
      <c r="CE100" s="434"/>
      <c r="CF100" s="434"/>
      <c r="CG100" s="434"/>
      <c r="CH100" s="434"/>
      <c r="CI100" s="434"/>
      <c r="CJ100" s="434"/>
      <c r="CK100" s="434"/>
      <c r="CL100" s="434"/>
      <c r="CM100" s="434"/>
      <c r="CN100" s="434"/>
      <c r="CO100" s="434"/>
      <c r="CP100" s="434"/>
      <c r="CQ100" s="434"/>
      <c r="CR100" s="434"/>
      <c r="CS100" s="434"/>
      <c r="CT100" s="434"/>
      <c r="CU100" s="434"/>
      <c r="CV100" s="434"/>
      <c r="CW100" s="434"/>
      <c r="CX100" s="434"/>
      <c r="CY100" s="434"/>
      <c r="CZ100" s="434"/>
      <c r="DA100" s="434"/>
      <c r="DB100" s="434"/>
      <c r="DC100" s="434"/>
      <c r="DD100" s="434"/>
      <c r="DE100" s="434"/>
      <c r="DF100" s="434"/>
      <c r="DG100" s="434"/>
      <c r="DH100" s="434"/>
      <c r="DI100" s="434"/>
      <c r="DJ100" s="434"/>
      <c r="DK100" s="434"/>
      <c r="DL100" s="434"/>
      <c r="DM100" s="434"/>
      <c r="DN100" s="434"/>
      <c r="DO100" s="434"/>
      <c r="DP100" s="434"/>
      <c r="DQ100" s="434"/>
      <c r="DR100" s="434"/>
      <c r="DS100" s="434"/>
      <c r="DT100" s="434"/>
      <c r="DU100" s="434"/>
      <c r="DV100" s="434"/>
      <c r="DW100" s="434"/>
      <c r="DX100" s="434"/>
      <c r="DY100" s="434"/>
      <c r="DZ100" s="434"/>
      <c r="EA100" s="434"/>
      <c r="EB100" s="434"/>
      <c r="EC100" s="434"/>
      <c r="ED100" s="434"/>
      <c r="EE100" s="434"/>
      <c r="EF100" s="434"/>
      <c r="EG100" s="434"/>
      <c r="EH100" s="434"/>
      <c r="EI100" s="434"/>
      <c r="EJ100" s="434"/>
      <c r="EK100" s="434"/>
      <c r="EL100" s="434"/>
      <c r="EM100" s="434"/>
      <c r="EN100" s="434"/>
      <c r="EO100" s="434"/>
      <c r="EP100" s="434"/>
      <c r="EQ100" s="434"/>
      <c r="ER100" s="434"/>
      <c r="ES100" s="434"/>
      <c r="ET100" s="434"/>
      <c r="EU100" s="434"/>
      <c r="EV100" s="434"/>
      <c r="EW100" s="434"/>
      <c r="EX100" s="434"/>
      <c r="EY100" s="434"/>
      <c r="EZ100" s="434"/>
      <c r="FA100" s="434"/>
      <c r="FB100" s="434"/>
      <c r="FC100" s="434"/>
      <c r="FD100" s="434"/>
      <c r="FE100" s="434"/>
      <c r="FF100" s="434"/>
      <c r="FG100" s="434"/>
      <c r="FH100" s="434"/>
      <c r="FI100" s="434"/>
      <c r="FJ100" s="434"/>
      <c r="FK100" s="434"/>
      <c r="FL100" s="434"/>
      <c r="FM100" s="434"/>
      <c r="FN100" s="434"/>
      <c r="FO100" s="434"/>
      <c r="FP100" s="434"/>
      <c r="FQ100" s="434"/>
      <c r="FR100" s="434"/>
      <c r="FS100" s="434"/>
      <c r="FT100" s="434"/>
      <c r="FU100" s="434"/>
      <c r="FV100" s="434"/>
      <c r="FW100" s="434"/>
      <c r="FX100" s="434"/>
      <c r="FY100" s="434"/>
      <c r="FZ100" s="434"/>
      <c r="GA100" s="434"/>
      <c r="GB100" s="434"/>
      <c r="GC100" s="434"/>
      <c r="GD100" s="434"/>
      <c r="GE100" s="434"/>
      <c r="GF100" s="434"/>
      <c r="GG100" s="434"/>
      <c r="GH100" s="434"/>
      <c r="GI100" s="434"/>
      <c r="GJ100" s="434"/>
      <c r="GK100" s="434"/>
      <c r="GL100" s="434"/>
      <c r="GM100" s="434"/>
      <c r="GN100" s="434"/>
      <c r="GO100" s="434"/>
      <c r="GP100" s="434"/>
      <c r="GQ100" s="434"/>
      <c r="GR100" s="434"/>
      <c r="GS100" s="434"/>
      <c r="GT100" s="434"/>
      <c r="GU100" s="434"/>
      <c r="GV100" s="434"/>
      <c r="GW100" s="434"/>
    </row>
    <row r="101" spans="2:205" x14ac:dyDescent="0.3">
      <c r="B101" s="433"/>
      <c r="C101" s="434"/>
      <c r="D101" s="438"/>
      <c r="E101" s="434"/>
      <c r="F101" s="434"/>
      <c r="G101" s="434"/>
      <c r="H101" s="434"/>
      <c r="I101" s="434"/>
      <c r="J101" s="434"/>
      <c r="K101" s="434"/>
      <c r="L101" s="434"/>
      <c r="M101" s="434"/>
      <c r="N101" s="434"/>
      <c r="O101" s="434"/>
      <c r="P101" s="434"/>
      <c r="Q101" s="434"/>
      <c r="R101" s="434"/>
      <c r="S101" s="434"/>
      <c r="T101" s="434"/>
      <c r="U101" s="434"/>
      <c r="V101" s="434"/>
      <c r="W101" s="434"/>
      <c r="X101" s="434"/>
      <c r="Y101" s="434"/>
      <c r="Z101" s="434"/>
      <c r="AA101" s="434"/>
      <c r="AB101" s="434"/>
      <c r="AC101" s="434"/>
      <c r="AD101" s="434"/>
      <c r="AE101" s="434"/>
      <c r="AF101" s="434"/>
      <c r="AG101" s="434"/>
      <c r="AH101" s="434"/>
      <c r="AI101" s="434"/>
      <c r="AJ101" s="434"/>
      <c r="AK101" s="434"/>
      <c r="AL101" s="434"/>
      <c r="AM101" s="434"/>
      <c r="AN101" s="434"/>
      <c r="AO101" s="434"/>
      <c r="AP101" s="434"/>
      <c r="AQ101" s="434"/>
      <c r="AR101" s="434"/>
      <c r="AS101" s="434"/>
      <c r="AT101" s="434"/>
      <c r="AU101" s="434"/>
      <c r="AV101" s="434"/>
      <c r="AW101" s="434"/>
      <c r="AX101" s="434"/>
      <c r="AY101" s="434"/>
      <c r="AZ101" s="434"/>
      <c r="BA101" s="434"/>
      <c r="BB101" s="434"/>
      <c r="BC101" s="434"/>
      <c r="BD101" s="434"/>
      <c r="BE101" s="434"/>
      <c r="BF101" s="434"/>
      <c r="BG101" s="434"/>
      <c r="BH101" s="434"/>
      <c r="BI101" s="434"/>
      <c r="BJ101" s="434"/>
      <c r="BK101" s="434"/>
      <c r="BL101" s="434"/>
      <c r="BM101" s="434"/>
      <c r="BN101" s="434"/>
      <c r="BO101" s="434"/>
      <c r="BP101" s="434"/>
      <c r="BQ101" s="434"/>
      <c r="BR101" s="434"/>
      <c r="BS101" s="434"/>
      <c r="BT101" s="434"/>
      <c r="BU101" s="434"/>
      <c r="BV101" s="434"/>
      <c r="BW101" s="434"/>
      <c r="BX101" s="434"/>
      <c r="BY101" s="434"/>
      <c r="BZ101" s="434"/>
      <c r="CA101" s="434"/>
      <c r="CB101" s="434"/>
      <c r="CC101" s="434"/>
      <c r="CD101" s="434"/>
      <c r="CE101" s="434"/>
      <c r="CF101" s="434"/>
      <c r="CG101" s="434"/>
      <c r="CH101" s="434"/>
      <c r="CI101" s="434"/>
      <c r="CJ101" s="434"/>
      <c r="CK101" s="434"/>
      <c r="CL101" s="434"/>
      <c r="CM101" s="434"/>
      <c r="CN101" s="434"/>
      <c r="CO101" s="434"/>
      <c r="CP101" s="434"/>
      <c r="CQ101" s="434"/>
      <c r="CR101" s="434"/>
      <c r="CS101" s="434"/>
      <c r="CT101" s="434"/>
      <c r="CU101" s="434"/>
      <c r="CV101" s="434"/>
      <c r="CW101" s="434"/>
      <c r="CX101" s="434"/>
      <c r="CY101" s="434"/>
      <c r="CZ101" s="434"/>
      <c r="DA101" s="434"/>
      <c r="DB101" s="434"/>
      <c r="DC101" s="434"/>
      <c r="DD101" s="434"/>
      <c r="DE101" s="434"/>
      <c r="DF101" s="434"/>
      <c r="DG101" s="434"/>
      <c r="DH101" s="434"/>
      <c r="DI101" s="434"/>
      <c r="DJ101" s="434"/>
      <c r="DK101" s="434"/>
      <c r="DL101" s="434"/>
      <c r="DM101" s="434"/>
      <c r="DN101" s="434"/>
      <c r="DO101" s="434"/>
      <c r="DP101" s="434"/>
      <c r="DQ101" s="434"/>
      <c r="DR101" s="434"/>
      <c r="DS101" s="434"/>
      <c r="DT101" s="434"/>
      <c r="DU101" s="434"/>
      <c r="DV101" s="434"/>
      <c r="DW101" s="434"/>
      <c r="DX101" s="434"/>
      <c r="DY101" s="434"/>
      <c r="DZ101" s="434"/>
      <c r="EA101" s="434"/>
      <c r="EB101" s="434"/>
      <c r="EC101" s="434"/>
      <c r="ED101" s="434"/>
      <c r="EE101" s="434"/>
      <c r="EF101" s="434"/>
      <c r="EG101" s="434"/>
      <c r="EH101" s="434"/>
      <c r="EI101" s="434"/>
      <c r="EJ101" s="434"/>
      <c r="EK101" s="434"/>
      <c r="EL101" s="434"/>
      <c r="EM101" s="434"/>
      <c r="EN101" s="434"/>
      <c r="EO101" s="434"/>
      <c r="EP101" s="434"/>
      <c r="EQ101" s="434"/>
      <c r="ER101" s="434"/>
      <c r="ES101" s="434"/>
      <c r="ET101" s="434"/>
      <c r="EU101" s="434"/>
      <c r="EV101" s="434"/>
      <c r="EW101" s="434"/>
      <c r="EX101" s="434"/>
      <c r="EY101" s="434"/>
      <c r="EZ101" s="434"/>
      <c r="FA101" s="434"/>
      <c r="FB101" s="434"/>
      <c r="FC101" s="434"/>
      <c r="FD101" s="434"/>
      <c r="FE101" s="434"/>
      <c r="FF101" s="434"/>
      <c r="FG101" s="434"/>
      <c r="FH101" s="434"/>
      <c r="FI101" s="434"/>
      <c r="FJ101" s="434"/>
      <c r="FK101" s="434"/>
      <c r="FL101" s="434"/>
      <c r="FM101" s="434"/>
      <c r="FN101" s="434"/>
      <c r="FO101" s="434"/>
      <c r="FP101" s="434"/>
      <c r="FQ101" s="434"/>
      <c r="FR101" s="434"/>
      <c r="FS101" s="434"/>
      <c r="FT101" s="434"/>
      <c r="FU101" s="434"/>
      <c r="FV101" s="434"/>
      <c r="FW101" s="434"/>
      <c r="FX101" s="434"/>
      <c r="FY101" s="434"/>
      <c r="FZ101" s="434"/>
      <c r="GA101" s="434"/>
      <c r="GB101" s="434"/>
      <c r="GC101" s="434"/>
      <c r="GD101" s="434"/>
      <c r="GE101" s="434"/>
      <c r="GF101" s="434"/>
      <c r="GG101" s="434"/>
      <c r="GH101" s="434"/>
      <c r="GI101" s="434"/>
      <c r="GJ101" s="434"/>
      <c r="GK101" s="434"/>
      <c r="GL101" s="434"/>
      <c r="GM101" s="434"/>
      <c r="GN101" s="434"/>
      <c r="GO101" s="434"/>
      <c r="GP101" s="434"/>
      <c r="GQ101" s="434"/>
      <c r="GR101" s="434"/>
      <c r="GS101" s="434"/>
      <c r="GT101" s="434"/>
      <c r="GU101" s="434"/>
      <c r="GV101" s="434"/>
      <c r="GW101" s="434"/>
    </row>
    <row r="102" spans="2:205" x14ac:dyDescent="0.3">
      <c r="B102" s="433"/>
      <c r="C102" s="434"/>
      <c r="D102" s="438"/>
      <c r="E102" s="434"/>
      <c r="F102" s="434"/>
      <c r="G102" s="434"/>
      <c r="H102" s="434"/>
      <c r="I102" s="434"/>
      <c r="J102" s="434"/>
      <c r="K102" s="434"/>
      <c r="L102" s="434"/>
      <c r="M102" s="434"/>
      <c r="N102" s="434"/>
      <c r="O102" s="434"/>
      <c r="P102" s="434"/>
      <c r="Q102" s="434"/>
      <c r="R102" s="434"/>
      <c r="S102" s="434"/>
      <c r="T102" s="434"/>
      <c r="U102" s="434"/>
      <c r="V102" s="434"/>
      <c r="W102" s="434"/>
      <c r="X102" s="434"/>
      <c r="Y102" s="434"/>
      <c r="Z102" s="434"/>
      <c r="AA102" s="434"/>
      <c r="AB102" s="434"/>
      <c r="AC102" s="434"/>
      <c r="AD102" s="434"/>
      <c r="AE102" s="434"/>
      <c r="AF102" s="434"/>
      <c r="AG102" s="434"/>
      <c r="AH102" s="434"/>
      <c r="AI102" s="434"/>
      <c r="AJ102" s="434"/>
      <c r="AK102" s="434"/>
      <c r="AL102" s="434"/>
      <c r="AM102" s="434"/>
      <c r="AN102" s="434"/>
      <c r="AO102" s="434"/>
      <c r="AP102" s="434"/>
      <c r="AQ102" s="434"/>
      <c r="AR102" s="434"/>
      <c r="AS102" s="434"/>
      <c r="AT102" s="434"/>
      <c r="AU102" s="434"/>
      <c r="AV102" s="434"/>
      <c r="AW102" s="434"/>
      <c r="AX102" s="434"/>
      <c r="AY102" s="434"/>
      <c r="AZ102" s="434"/>
      <c r="BA102" s="434"/>
      <c r="BB102" s="434"/>
      <c r="BC102" s="434"/>
      <c r="BD102" s="434"/>
      <c r="BE102" s="434"/>
      <c r="BF102" s="434"/>
      <c r="BG102" s="434"/>
      <c r="BH102" s="434"/>
      <c r="BI102" s="434"/>
      <c r="BJ102" s="434"/>
      <c r="BK102" s="434"/>
      <c r="BL102" s="434"/>
      <c r="BM102" s="434"/>
      <c r="BN102" s="434"/>
      <c r="BO102" s="434"/>
      <c r="BP102" s="434"/>
      <c r="BQ102" s="434"/>
      <c r="BR102" s="434"/>
      <c r="BS102" s="434"/>
      <c r="BT102" s="434"/>
      <c r="BU102" s="434"/>
      <c r="BV102" s="434"/>
      <c r="BW102" s="434"/>
      <c r="BX102" s="434"/>
      <c r="BY102" s="434"/>
      <c r="BZ102" s="434"/>
      <c r="CA102" s="434"/>
      <c r="CB102" s="434"/>
      <c r="CC102" s="434"/>
      <c r="CD102" s="434"/>
      <c r="CE102" s="434"/>
      <c r="CF102" s="434"/>
      <c r="CG102" s="434"/>
      <c r="CH102" s="434"/>
      <c r="CI102" s="434"/>
      <c r="CJ102" s="434"/>
      <c r="CK102" s="434"/>
      <c r="CL102" s="434"/>
      <c r="CM102" s="434"/>
      <c r="CN102" s="434"/>
      <c r="CO102" s="434"/>
      <c r="CP102" s="434"/>
      <c r="CQ102" s="434"/>
      <c r="CR102" s="434"/>
      <c r="CS102" s="434"/>
      <c r="CT102" s="434"/>
      <c r="CU102" s="434"/>
      <c r="CV102" s="434"/>
      <c r="CW102" s="434"/>
      <c r="CX102" s="434"/>
      <c r="CY102" s="434"/>
      <c r="CZ102" s="434"/>
      <c r="DA102" s="434"/>
      <c r="DB102" s="434"/>
      <c r="DC102" s="434"/>
      <c r="DD102" s="434"/>
      <c r="DE102" s="434"/>
      <c r="DF102" s="434"/>
      <c r="DG102" s="434"/>
      <c r="DH102" s="434"/>
      <c r="DI102" s="434"/>
      <c r="DJ102" s="434"/>
      <c r="DK102" s="434"/>
      <c r="DL102" s="434"/>
      <c r="DM102" s="434"/>
      <c r="DN102" s="434"/>
      <c r="DO102" s="434"/>
      <c r="DP102" s="434"/>
      <c r="DQ102" s="434"/>
      <c r="DR102" s="434"/>
      <c r="DS102" s="434"/>
      <c r="DT102" s="434"/>
      <c r="DU102" s="434"/>
      <c r="DV102" s="434"/>
      <c r="DW102" s="434"/>
      <c r="DX102" s="434"/>
      <c r="DY102" s="434"/>
      <c r="DZ102" s="434"/>
      <c r="EA102" s="434"/>
      <c r="EB102" s="434"/>
      <c r="EC102" s="434"/>
      <c r="ED102" s="434"/>
      <c r="EE102" s="434"/>
      <c r="EF102" s="434"/>
      <c r="EG102" s="434"/>
      <c r="EH102" s="434"/>
      <c r="EI102" s="434"/>
      <c r="EJ102" s="434"/>
      <c r="EK102" s="434"/>
      <c r="EL102" s="434"/>
      <c r="EM102" s="434"/>
      <c r="EN102" s="434"/>
      <c r="EO102" s="434"/>
      <c r="EP102" s="434"/>
      <c r="EQ102" s="434"/>
      <c r="ER102" s="434"/>
      <c r="ES102" s="434"/>
      <c r="ET102" s="434"/>
      <c r="EU102" s="434"/>
      <c r="EV102" s="434"/>
      <c r="EW102" s="434"/>
      <c r="EX102" s="434"/>
      <c r="EY102" s="434"/>
      <c r="EZ102" s="434"/>
      <c r="FA102" s="434"/>
      <c r="FB102" s="434"/>
      <c r="FC102" s="434"/>
      <c r="FD102" s="434"/>
      <c r="FE102" s="434"/>
      <c r="FF102" s="434"/>
      <c r="FG102" s="434"/>
      <c r="FH102" s="434"/>
      <c r="FI102" s="434"/>
      <c r="FJ102" s="434"/>
      <c r="FK102" s="434"/>
      <c r="FL102" s="434"/>
      <c r="FM102" s="434"/>
      <c r="FN102" s="434"/>
      <c r="FO102" s="434"/>
      <c r="FP102" s="434"/>
      <c r="FQ102" s="434"/>
      <c r="FR102" s="434"/>
      <c r="FS102" s="434"/>
      <c r="FT102" s="434"/>
      <c r="FU102" s="434"/>
      <c r="FV102" s="434"/>
      <c r="FW102" s="434"/>
      <c r="FX102" s="434"/>
      <c r="FY102" s="434"/>
      <c r="FZ102" s="434"/>
      <c r="GA102" s="434"/>
      <c r="GB102" s="434"/>
      <c r="GC102" s="434"/>
      <c r="GD102" s="434"/>
      <c r="GE102" s="434"/>
      <c r="GF102" s="434"/>
      <c r="GG102" s="434"/>
      <c r="GH102" s="434"/>
      <c r="GI102" s="434"/>
      <c r="GJ102" s="434"/>
      <c r="GK102" s="434"/>
      <c r="GL102" s="434"/>
      <c r="GM102" s="434"/>
      <c r="GN102" s="434"/>
      <c r="GO102" s="434"/>
      <c r="GP102" s="434"/>
      <c r="GQ102" s="434"/>
      <c r="GR102" s="434"/>
      <c r="GS102" s="434"/>
      <c r="GT102" s="434"/>
      <c r="GU102" s="434"/>
      <c r="GV102" s="434"/>
      <c r="GW102" s="434"/>
    </row>
    <row r="103" spans="2:205" x14ac:dyDescent="0.3">
      <c r="B103" s="433"/>
      <c r="C103" s="434"/>
      <c r="D103" s="438"/>
      <c r="E103" s="434"/>
      <c r="F103" s="434"/>
      <c r="G103" s="434"/>
      <c r="H103" s="434"/>
      <c r="I103" s="434"/>
      <c r="J103" s="434"/>
      <c r="K103" s="434"/>
      <c r="L103" s="434"/>
      <c r="M103" s="434"/>
      <c r="N103" s="434"/>
      <c r="O103" s="434"/>
      <c r="P103" s="434"/>
      <c r="Q103" s="434"/>
      <c r="R103" s="434"/>
      <c r="S103" s="434"/>
      <c r="T103" s="434"/>
      <c r="U103" s="434"/>
      <c r="V103" s="434"/>
      <c r="W103" s="434"/>
      <c r="X103" s="434"/>
      <c r="Y103" s="434"/>
      <c r="Z103" s="434"/>
      <c r="AA103" s="434"/>
      <c r="AB103" s="434"/>
      <c r="AC103" s="434"/>
      <c r="AD103" s="434"/>
      <c r="AE103" s="434"/>
      <c r="AF103" s="434"/>
      <c r="AG103" s="434"/>
      <c r="AH103" s="434"/>
      <c r="AI103" s="434"/>
      <c r="AJ103" s="434"/>
      <c r="AK103" s="434"/>
      <c r="AL103" s="434"/>
      <c r="AM103" s="434"/>
      <c r="AN103" s="434"/>
      <c r="AO103" s="434"/>
      <c r="AP103" s="434"/>
      <c r="AQ103" s="434"/>
      <c r="AR103" s="434"/>
      <c r="AS103" s="434"/>
      <c r="AT103" s="434"/>
      <c r="AU103" s="434"/>
      <c r="AV103" s="434"/>
      <c r="AW103" s="434"/>
      <c r="AX103" s="434"/>
      <c r="AY103" s="434"/>
      <c r="AZ103" s="434"/>
      <c r="BA103" s="434"/>
      <c r="BB103" s="434"/>
      <c r="BC103" s="434"/>
      <c r="BD103" s="434"/>
      <c r="BE103" s="434"/>
      <c r="BF103" s="434"/>
      <c r="BG103" s="434"/>
      <c r="BH103" s="434"/>
      <c r="BI103" s="434"/>
      <c r="BJ103" s="434"/>
      <c r="BK103" s="434"/>
      <c r="BL103" s="434"/>
      <c r="BM103" s="434"/>
      <c r="BN103" s="434"/>
      <c r="BO103" s="434"/>
      <c r="BP103" s="434"/>
      <c r="BQ103" s="434"/>
      <c r="BR103" s="434"/>
      <c r="BS103" s="434"/>
      <c r="BT103" s="434"/>
      <c r="BU103" s="434"/>
      <c r="BV103" s="434"/>
      <c r="BW103" s="434"/>
      <c r="BX103" s="434"/>
      <c r="BY103" s="434"/>
      <c r="BZ103" s="434"/>
      <c r="CA103" s="434"/>
      <c r="CB103" s="434"/>
      <c r="CC103" s="434"/>
      <c r="CD103" s="434"/>
      <c r="CE103" s="434"/>
      <c r="CF103" s="434"/>
      <c r="CG103" s="434"/>
      <c r="CH103" s="434"/>
      <c r="CI103" s="434"/>
      <c r="CJ103" s="434"/>
      <c r="CK103" s="434"/>
      <c r="CL103" s="434"/>
      <c r="CM103" s="434"/>
      <c r="CN103" s="434"/>
      <c r="CO103" s="434"/>
      <c r="CP103" s="434"/>
      <c r="CQ103" s="434"/>
      <c r="CR103" s="434"/>
      <c r="CS103" s="434"/>
      <c r="CT103" s="434"/>
      <c r="CU103" s="434"/>
      <c r="CV103" s="434"/>
      <c r="CW103" s="434"/>
      <c r="CX103" s="434"/>
      <c r="CY103" s="434"/>
      <c r="CZ103" s="434"/>
      <c r="DA103" s="434"/>
      <c r="DB103" s="434"/>
      <c r="DC103" s="434"/>
      <c r="DD103" s="434"/>
      <c r="DE103" s="434"/>
      <c r="DF103" s="434"/>
      <c r="DG103" s="434"/>
      <c r="DH103" s="434"/>
      <c r="DI103" s="434"/>
      <c r="DJ103" s="434"/>
      <c r="DK103" s="434"/>
      <c r="DL103" s="434"/>
      <c r="DM103" s="434"/>
      <c r="DN103" s="434"/>
      <c r="DO103" s="434"/>
      <c r="DP103" s="434"/>
      <c r="DQ103" s="434"/>
      <c r="DR103" s="434"/>
      <c r="DS103" s="434"/>
      <c r="DT103" s="434"/>
      <c r="DU103" s="434"/>
      <c r="DV103" s="434"/>
      <c r="DW103" s="434"/>
      <c r="DX103" s="434"/>
      <c r="DY103" s="434"/>
      <c r="DZ103" s="434"/>
      <c r="EA103" s="434"/>
      <c r="EB103" s="434"/>
      <c r="EC103" s="434"/>
      <c r="ED103" s="434"/>
      <c r="EE103" s="434"/>
      <c r="EF103" s="434"/>
      <c r="EG103" s="434"/>
      <c r="EH103" s="434"/>
      <c r="EI103" s="434"/>
      <c r="EJ103" s="434"/>
      <c r="EK103" s="434"/>
      <c r="EL103" s="434"/>
      <c r="EM103" s="434"/>
      <c r="EN103" s="434"/>
      <c r="EO103" s="434"/>
      <c r="EP103" s="434"/>
      <c r="EQ103" s="434"/>
      <c r="ER103" s="434"/>
      <c r="ES103" s="434"/>
      <c r="ET103" s="434"/>
      <c r="EU103" s="434"/>
      <c r="EV103" s="434"/>
      <c r="EW103" s="434"/>
      <c r="EX103" s="434"/>
      <c r="EY103" s="434"/>
      <c r="EZ103" s="434"/>
      <c r="FA103" s="434"/>
      <c r="FB103" s="434"/>
      <c r="FC103" s="434"/>
      <c r="FD103" s="434"/>
      <c r="FE103" s="434"/>
      <c r="FF103" s="434"/>
      <c r="FG103" s="434"/>
      <c r="FH103" s="434"/>
      <c r="FI103" s="434"/>
      <c r="FJ103" s="434"/>
      <c r="FK103" s="434"/>
      <c r="FL103" s="434"/>
      <c r="FM103" s="434"/>
      <c r="FN103" s="434"/>
      <c r="FO103" s="434"/>
      <c r="FP103" s="434"/>
      <c r="FQ103" s="434"/>
      <c r="FR103" s="434"/>
      <c r="FS103" s="434"/>
      <c r="FT103" s="434"/>
      <c r="FU103" s="434"/>
      <c r="FV103" s="434"/>
      <c r="FW103" s="434"/>
      <c r="FX103" s="434"/>
      <c r="FY103" s="434"/>
      <c r="FZ103" s="434"/>
      <c r="GA103" s="434"/>
      <c r="GB103" s="434"/>
      <c r="GC103" s="434"/>
      <c r="GD103" s="434"/>
      <c r="GE103" s="434"/>
      <c r="GF103" s="434"/>
      <c r="GG103" s="434"/>
      <c r="GH103" s="434"/>
      <c r="GI103" s="434"/>
      <c r="GJ103" s="434"/>
      <c r="GK103" s="434"/>
      <c r="GL103" s="434"/>
      <c r="GM103" s="434"/>
      <c r="GN103" s="434"/>
      <c r="GO103" s="434"/>
      <c r="GP103" s="434"/>
      <c r="GQ103" s="434"/>
      <c r="GR103" s="434"/>
      <c r="GS103" s="434"/>
      <c r="GT103" s="434"/>
      <c r="GU103" s="434"/>
      <c r="GV103" s="434"/>
      <c r="GW103" s="434"/>
    </row>
    <row r="104" spans="2:205" x14ac:dyDescent="0.3">
      <c r="B104" s="433"/>
      <c r="C104" s="434"/>
      <c r="D104" s="438"/>
      <c r="E104" s="434"/>
      <c r="F104" s="434"/>
      <c r="G104" s="434"/>
      <c r="H104" s="434"/>
      <c r="I104" s="434"/>
      <c r="J104" s="434"/>
      <c r="K104" s="434"/>
      <c r="L104" s="434"/>
      <c r="M104" s="434"/>
      <c r="N104" s="434"/>
      <c r="O104" s="434"/>
      <c r="P104" s="434"/>
      <c r="Q104" s="434"/>
      <c r="R104" s="434"/>
      <c r="S104" s="434"/>
      <c r="T104" s="434"/>
      <c r="U104" s="434"/>
      <c r="V104" s="434"/>
      <c r="W104" s="434"/>
      <c r="X104" s="434"/>
      <c r="Y104" s="434"/>
      <c r="Z104" s="434"/>
      <c r="AA104" s="434"/>
      <c r="AB104" s="434"/>
      <c r="AC104" s="434"/>
      <c r="AD104" s="434"/>
      <c r="AE104" s="434"/>
      <c r="AF104" s="434"/>
      <c r="AG104" s="434"/>
      <c r="AH104" s="434"/>
      <c r="AI104" s="434"/>
      <c r="AJ104" s="434"/>
      <c r="AK104" s="434"/>
      <c r="AL104" s="434"/>
      <c r="AM104" s="434"/>
      <c r="AN104" s="434"/>
      <c r="AO104" s="434"/>
      <c r="AP104" s="434"/>
      <c r="AQ104" s="434"/>
      <c r="AR104" s="434"/>
      <c r="AS104" s="434"/>
      <c r="AT104" s="434"/>
      <c r="AU104" s="434"/>
      <c r="AV104" s="434"/>
      <c r="AW104" s="434"/>
      <c r="AX104" s="434"/>
      <c r="AY104" s="434"/>
      <c r="AZ104" s="434"/>
      <c r="BA104" s="434"/>
      <c r="BB104" s="434"/>
      <c r="BC104" s="434"/>
      <c r="BD104" s="434"/>
      <c r="BE104" s="434"/>
      <c r="BF104" s="434"/>
      <c r="BG104" s="434"/>
      <c r="BH104" s="434"/>
      <c r="BI104" s="434"/>
      <c r="BJ104" s="434"/>
      <c r="BK104" s="434"/>
      <c r="BL104" s="434"/>
      <c r="BM104" s="434"/>
      <c r="BN104" s="434"/>
      <c r="BO104" s="434"/>
      <c r="BP104" s="434"/>
      <c r="BQ104" s="434"/>
      <c r="BR104" s="434"/>
      <c r="BS104" s="434"/>
      <c r="BT104" s="434"/>
      <c r="BU104" s="434"/>
      <c r="BV104" s="434"/>
      <c r="BW104" s="434"/>
      <c r="BX104" s="434"/>
      <c r="BY104" s="434"/>
      <c r="BZ104" s="434"/>
      <c r="CA104" s="434"/>
      <c r="CB104" s="434"/>
      <c r="CC104" s="434"/>
      <c r="CD104" s="434"/>
      <c r="CE104" s="434"/>
      <c r="CF104" s="434"/>
      <c r="CG104" s="434"/>
      <c r="CH104" s="434"/>
      <c r="CI104" s="434"/>
      <c r="CJ104" s="434"/>
      <c r="CK104" s="434"/>
      <c r="CL104" s="434"/>
      <c r="CM104" s="434"/>
      <c r="CN104" s="434"/>
      <c r="CO104" s="434"/>
      <c r="CP104" s="434"/>
      <c r="CQ104" s="434"/>
      <c r="CR104" s="434"/>
      <c r="CS104" s="434"/>
      <c r="CT104" s="434"/>
      <c r="CU104" s="434"/>
      <c r="CV104" s="434"/>
      <c r="CW104" s="434"/>
      <c r="CX104" s="434"/>
      <c r="CY104" s="434"/>
      <c r="CZ104" s="434"/>
      <c r="DA104" s="434"/>
      <c r="DB104" s="434"/>
      <c r="DC104" s="434"/>
      <c r="DD104" s="434"/>
      <c r="DE104" s="434"/>
      <c r="DF104" s="434"/>
      <c r="DG104" s="434"/>
      <c r="DH104" s="434"/>
      <c r="DI104" s="434"/>
      <c r="DJ104" s="434"/>
      <c r="DK104" s="434"/>
      <c r="DL104" s="434"/>
      <c r="DM104" s="434"/>
      <c r="DN104" s="434"/>
      <c r="DO104" s="434"/>
      <c r="DP104" s="434"/>
      <c r="DQ104" s="434"/>
      <c r="DR104" s="434"/>
      <c r="DS104" s="434"/>
      <c r="DT104" s="434"/>
      <c r="DU104" s="434"/>
      <c r="DV104" s="434"/>
      <c r="DW104" s="434"/>
      <c r="DX104" s="434"/>
      <c r="DY104" s="434"/>
      <c r="DZ104" s="434"/>
      <c r="EA104" s="434"/>
      <c r="EB104" s="434"/>
      <c r="EC104" s="434"/>
      <c r="ED104" s="434"/>
      <c r="EE104" s="434"/>
      <c r="EF104" s="434"/>
      <c r="EG104" s="434"/>
      <c r="EH104" s="434"/>
      <c r="EI104" s="434"/>
      <c r="EJ104" s="434"/>
      <c r="EK104" s="434"/>
      <c r="EL104" s="434"/>
      <c r="EM104" s="434"/>
      <c r="EN104" s="434"/>
      <c r="EO104" s="434"/>
      <c r="EP104" s="434"/>
      <c r="EQ104" s="434"/>
      <c r="ER104" s="434"/>
      <c r="ES104" s="434"/>
      <c r="ET104" s="434"/>
      <c r="EU104" s="434"/>
      <c r="EV104" s="434"/>
      <c r="EW104" s="434"/>
      <c r="EX104" s="434"/>
      <c r="EY104" s="434"/>
      <c r="EZ104" s="434"/>
      <c r="FA104" s="434"/>
      <c r="FB104" s="434"/>
      <c r="FC104" s="434"/>
      <c r="FD104" s="434"/>
      <c r="FE104" s="434"/>
      <c r="FF104" s="434"/>
      <c r="FG104" s="434"/>
      <c r="FH104" s="434"/>
      <c r="FI104" s="434"/>
      <c r="FJ104" s="434"/>
      <c r="FK104" s="434"/>
      <c r="FL104" s="434"/>
      <c r="FM104" s="434"/>
      <c r="FN104" s="434"/>
      <c r="FO104" s="434"/>
      <c r="FP104" s="434"/>
      <c r="FQ104" s="434"/>
      <c r="FR104" s="434"/>
      <c r="FS104" s="434"/>
      <c r="FT104" s="434"/>
      <c r="FU104" s="434"/>
      <c r="FV104" s="434"/>
      <c r="FW104" s="434"/>
      <c r="FX104" s="434"/>
      <c r="FY104" s="434"/>
      <c r="FZ104" s="434"/>
      <c r="GA104" s="434"/>
      <c r="GB104" s="434"/>
      <c r="GC104" s="434"/>
      <c r="GD104" s="434"/>
      <c r="GE104" s="434"/>
      <c r="GF104" s="434"/>
      <c r="GG104" s="434"/>
      <c r="GH104" s="434"/>
      <c r="GI104" s="434"/>
      <c r="GJ104" s="434"/>
      <c r="GK104" s="434"/>
      <c r="GL104" s="434"/>
      <c r="GM104" s="434"/>
      <c r="GN104" s="434"/>
      <c r="GO104" s="434"/>
      <c r="GP104" s="434"/>
      <c r="GQ104" s="434"/>
      <c r="GR104" s="434"/>
      <c r="GS104" s="434"/>
      <c r="GT104" s="434"/>
      <c r="GU104" s="434"/>
      <c r="GV104" s="434"/>
      <c r="GW104" s="434"/>
    </row>
    <row r="105" spans="2:205" x14ac:dyDescent="0.3">
      <c r="B105" s="433"/>
      <c r="C105" s="434"/>
      <c r="D105" s="438"/>
      <c r="E105" s="434"/>
      <c r="F105" s="434"/>
      <c r="G105" s="434"/>
      <c r="H105" s="434"/>
      <c r="I105" s="434"/>
      <c r="J105" s="434"/>
      <c r="K105" s="434"/>
      <c r="L105" s="434"/>
      <c r="M105" s="434"/>
      <c r="N105" s="434"/>
      <c r="O105" s="434"/>
      <c r="P105" s="434"/>
      <c r="Q105" s="434"/>
      <c r="R105" s="434"/>
      <c r="S105" s="434"/>
      <c r="T105" s="434"/>
      <c r="U105" s="434"/>
      <c r="V105" s="434"/>
      <c r="W105" s="434"/>
      <c r="X105" s="434"/>
      <c r="Y105" s="434"/>
      <c r="Z105" s="434"/>
      <c r="AA105" s="434"/>
      <c r="AB105" s="434"/>
      <c r="AC105" s="434"/>
      <c r="AD105" s="434"/>
      <c r="AE105" s="434"/>
      <c r="AF105" s="434"/>
      <c r="AG105" s="434"/>
      <c r="AH105" s="434"/>
      <c r="AI105" s="434"/>
      <c r="AJ105" s="434"/>
      <c r="AK105" s="434"/>
      <c r="AL105" s="434"/>
      <c r="AM105" s="434"/>
      <c r="AN105" s="434"/>
      <c r="AO105" s="434"/>
      <c r="AP105" s="434"/>
      <c r="AQ105" s="434"/>
      <c r="AR105" s="434"/>
      <c r="AS105" s="434"/>
      <c r="AT105" s="434"/>
      <c r="AU105" s="434"/>
      <c r="AV105" s="434"/>
      <c r="AW105" s="434"/>
      <c r="AX105" s="434"/>
      <c r="AY105" s="434"/>
      <c r="AZ105" s="434"/>
      <c r="BA105" s="434"/>
      <c r="BB105" s="434"/>
      <c r="BC105" s="434"/>
      <c r="BD105" s="434"/>
      <c r="BE105" s="434"/>
      <c r="BF105" s="434"/>
      <c r="BG105" s="434"/>
      <c r="BH105" s="434"/>
      <c r="BI105" s="434"/>
      <c r="BJ105" s="434"/>
      <c r="BK105" s="434"/>
      <c r="BL105" s="434"/>
      <c r="BM105" s="434"/>
      <c r="BN105" s="434"/>
      <c r="BO105" s="434"/>
      <c r="BP105" s="434"/>
      <c r="BQ105" s="434"/>
      <c r="BR105" s="434"/>
      <c r="BS105" s="434"/>
      <c r="BT105" s="434"/>
      <c r="BU105" s="434"/>
      <c r="BV105" s="434"/>
      <c r="BW105" s="434"/>
      <c r="BX105" s="434"/>
      <c r="BY105" s="434"/>
      <c r="BZ105" s="434"/>
      <c r="CA105" s="434"/>
      <c r="CB105" s="434"/>
      <c r="CC105" s="434"/>
      <c r="CD105" s="434"/>
      <c r="CE105" s="434"/>
      <c r="CF105" s="434"/>
      <c r="CG105" s="434"/>
      <c r="CH105" s="434"/>
      <c r="CI105" s="434"/>
      <c r="CJ105" s="434"/>
      <c r="CK105" s="434"/>
      <c r="CL105" s="434"/>
      <c r="CM105" s="434"/>
      <c r="CN105" s="434"/>
      <c r="CO105" s="434"/>
      <c r="CP105" s="434"/>
      <c r="CQ105" s="434"/>
      <c r="CR105" s="434"/>
      <c r="CS105" s="434"/>
      <c r="CT105" s="434"/>
      <c r="CU105" s="434"/>
      <c r="CV105" s="434"/>
      <c r="CW105" s="434"/>
      <c r="CX105" s="434"/>
      <c r="CY105" s="434"/>
      <c r="CZ105" s="434"/>
      <c r="DA105" s="434"/>
      <c r="DB105" s="434"/>
      <c r="DC105" s="434"/>
      <c r="DD105" s="434"/>
      <c r="DE105" s="434"/>
      <c r="DF105" s="434"/>
      <c r="DG105" s="434"/>
      <c r="DH105" s="434"/>
      <c r="DI105" s="434"/>
      <c r="DJ105" s="434"/>
      <c r="DK105" s="434"/>
      <c r="DL105" s="434"/>
      <c r="DM105" s="434"/>
      <c r="DN105" s="434"/>
      <c r="DO105" s="434"/>
      <c r="DP105" s="434"/>
      <c r="DQ105" s="434"/>
      <c r="DR105" s="434"/>
      <c r="DS105" s="434"/>
      <c r="DT105" s="434"/>
      <c r="DU105" s="434"/>
      <c r="DV105" s="434"/>
      <c r="DW105" s="434"/>
      <c r="DX105" s="434"/>
      <c r="DY105" s="434"/>
      <c r="DZ105" s="434"/>
      <c r="EA105" s="434"/>
      <c r="EB105" s="434"/>
      <c r="EC105" s="434"/>
      <c r="ED105" s="434"/>
      <c r="EE105" s="434"/>
      <c r="EF105" s="434"/>
      <c r="EG105" s="434"/>
      <c r="EH105" s="434"/>
      <c r="EI105" s="434"/>
      <c r="EJ105" s="434"/>
      <c r="EK105" s="434"/>
      <c r="EL105" s="434"/>
      <c r="EM105" s="434"/>
      <c r="EN105" s="434"/>
      <c r="EO105" s="434"/>
      <c r="EP105" s="434"/>
      <c r="EQ105" s="434"/>
      <c r="ER105" s="434"/>
      <c r="ES105" s="434"/>
      <c r="ET105" s="434"/>
      <c r="EU105" s="434"/>
      <c r="EV105" s="434"/>
      <c r="EW105" s="434"/>
      <c r="EX105" s="434"/>
      <c r="EY105" s="434"/>
      <c r="EZ105" s="434"/>
      <c r="FA105" s="434"/>
      <c r="FB105" s="434"/>
      <c r="FC105" s="434"/>
      <c r="FD105" s="434"/>
      <c r="FE105" s="434"/>
      <c r="FF105" s="434"/>
      <c r="FG105" s="434"/>
      <c r="FH105" s="434"/>
      <c r="FI105" s="434"/>
      <c r="FJ105" s="434"/>
      <c r="FK105" s="434"/>
      <c r="FL105" s="434"/>
      <c r="FM105" s="434"/>
      <c r="FN105" s="434"/>
      <c r="FO105" s="434"/>
      <c r="FP105" s="434"/>
      <c r="FQ105" s="434"/>
      <c r="FR105" s="434"/>
      <c r="FS105" s="434"/>
      <c r="FT105" s="434"/>
      <c r="FU105" s="434"/>
      <c r="FV105" s="434"/>
      <c r="FW105" s="434"/>
      <c r="FX105" s="434"/>
      <c r="FY105" s="434"/>
      <c r="FZ105" s="434"/>
      <c r="GA105" s="434"/>
      <c r="GB105" s="434"/>
      <c r="GC105" s="434"/>
      <c r="GD105" s="434"/>
      <c r="GE105" s="434"/>
      <c r="GF105" s="434"/>
      <c r="GG105" s="434"/>
      <c r="GH105" s="434"/>
      <c r="GI105" s="434"/>
      <c r="GJ105" s="434"/>
      <c r="GK105" s="434"/>
      <c r="GL105" s="434"/>
      <c r="GM105" s="434"/>
      <c r="GN105" s="434"/>
      <c r="GO105" s="434"/>
      <c r="GP105" s="434"/>
      <c r="GQ105" s="434"/>
      <c r="GR105" s="434"/>
      <c r="GS105" s="434"/>
      <c r="GT105" s="434"/>
      <c r="GU105" s="434"/>
      <c r="GV105" s="434"/>
      <c r="GW105" s="434"/>
    </row>
  </sheetData>
  <mergeCells count="1">
    <mergeCell ref="B1:C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2:S13"/>
  <sheetViews>
    <sheetView topLeftCell="H1" zoomScale="70" zoomScaleNormal="70" workbookViewId="0">
      <selection activeCell="P21" sqref="P21"/>
    </sheetView>
  </sheetViews>
  <sheetFormatPr defaultColWidth="11.5546875" defaultRowHeight="14.4" x14ac:dyDescent="0.3"/>
  <cols>
    <col min="1" max="1" width="0.109375" style="1" hidden="1" customWidth="1"/>
    <col min="2" max="2" width="19.6640625" style="1" customWidth="1"/>
    <col min="3" max="3" width="33.88671875" style="1" customWidth="1"/>
    <col min="4" max="4" width="15.44140625" style="1" customWidth="1"/>
    <col min="5" max="5" width="20.6640625" style="1" customWidth="1"/>
    <col min="6" max="6" width="33.109375" style="1" customWidth="1"/>
    <col min="7" max="7" width="18.6640625" style="1" customWidth="1"/>
    <col min="8" max="8" width="27.33203125" style="1" customWidth="1"/>
    <col min="9" max="9" width="26.5546875" style="1" customWidth="1"/>
    <col min="10" max="10" width="23.88671875" style="1" customWidth="1"/>
    <col min="11" max="11" width="17.5546875" style="1" customWidth="1"/>
    <col min="12" max="12" width="10.6640625" style="1" customWidth="1"/>
    <col min="13" max="13" width="12.109375" style="1" customWidth="1"/>
    <col min="14" max="14" width="21.33203125" style="1" customWidth="1"/>
    <col min="15" max="15" width="30" style="1" customWidth="1"/>
    <col min="16" max="16" width="49" style="1" customWidth="1"/>
    <col min="17" max="17" width="19.109375" style="1" customWidth="1"/>
    <col min="18" max="18" width="24.5546875" style="1" customWidth="1"/>
    <col min="19" max="19" width="28.88671875" style="1" customWidth="1"/>
    <col min="20" max="260" width="11.5546875" style="1"/>
    <col min="261" max="261" width="1.6640625" style="1" customWidth="1"/>
    <col min="262" max="263" width="28.6640625" style="1" customWidth="1"/>
    <col min="264" max="264" width="22.88671875" style="1" bestFit="1" customWidth="1"/>
    <col min="265" max="266" width="40.109375" style="1" customWidth="1"/>
    <col min="267" max="267" width="27.33203125" style="1" customWidth="1"/>
    <col min="268" max="268" width="20.6640625" style="1" customWidth="1"/>
    <col min="269" max="269" width="22.44140625" style="1" customWidth="1"/>
    <col min="270" max="270" width="21.33203125" style="1" customWidth="1"/>
    <col min="271" max="271" width="16" style="1" bestFit="1" customWidth="1"/>
    <col min="272" max="272" width="49" style="1" customWidth="1"/>
    <col min="273" max="516" width="11.5546875" style="1"/>
    <col min="517" max="517" width="1.6640625" style="1" customWidth="1"/>
    <col min="518" max="519" width="28.6640625" style="1" customWidth="1"/>
    <col min="520" max="520" width="22.88671875" style="1" bestFit="1" customWidth="1"/>
    <col min="521" max="522" width="40.109375" style="1" customWidth="1"/>
    <col min="523" max="523" width="27.33203125" style="1" customWidth="1"/>
    <col min="524" max="524" width="20.6640625" style="1" customWidth="1"/>
    <col min="525" max="525" width="22.44140625" style="1" customWidth="1"/>
    <col min="526" max="526" width="21.33203125" style="1" customWidth="1"/>
    <col min="527" max="527" width="16" style="1" bestFit="1" customWidth="1"/>
    <col min="528" max="528" width="49" style="1" customWidth="1"/>
    <col min="529" max="772" width="11.5546875" style="1"/>
    <col min="773" max="773" width="1.6640625" style="1" customWidth="1"/>
    <col min="774" max="775" width="28.6640625" style="1" customWidth="1"/>
    <col min="776" max="776" width="22.88671875" style="1" bestFit="1" customWidth="1"/>
    <col min="777" max="778" width="40.109375" style="1" customWidth="1"/>
    <col min="779" max="779" width="27.33203125" style="1" customWidth="1"/>
    <col min="780" max="780" width="20.6640625" style="1" customWidth="1"/>
    <col min="781" max="781" width="22.44140625" style="1" customWidth="1"/>
    <col min="782" max="782" width="21.33203125" style="1" customWidth="1"/>
    <col min="783" max="783" width="16" style="1" bestFit="1" customWidth="1"/>
    <col min="784" max="784" width="49" style="1" customWidth="1"/>
    <col min="785" max="1028" width="11.5546875" style="1"/>
    <col min="1029" max="1029" width="1.6640625" style="1" customWidth="1"/>
    <col min="1030" max="1031" width="28.6640625" style="1" customWidth="1"/>
    <col min="1032" max="1032" width="22.88671875" style="1" bestFit="1" customWidth="1"/>
    <col min="1033" max="1034" width="40.109375" style="1" customWidth="1"/>
    <col min="1035" max="1035" width="27.33203125" style="1" customWidth="1"/>
    <col min="1036" max="1036" width="20.6640625" style="1" customWidth="1"/>
    <col min="1037" max="1037" width="22.44140625" style="1" customWidth="1"/>
    <col min="1038" max="1038" width="21.33203125" style="1" customWidth="1"/>
    <col min="1039" max="1039" width="16" style="1" bestFit="1" customWidth="1"/>
    <col min="1040" max="1040" width="49" style="1" customWidth="1"/>
    <col min="1041" max="1284" width="11.5546875" style="1"/>
    <col min="1285" max="1285" width="1.6640625" style="1" customWidth="1"/>
    <col min="1286" max="1287" width="28.6640625" style="1" customWidth="1"/>
    <col min="1288" max="1288" width="22.88671875" style="1" bestFit="1" customWidth="1"/>
    <col min="1289" max="1290" width="40.109375" style="1" customWidth="1"/>
    <col min="1291" max="1291" width="27.33203125" style="1" customWidth="1"/>
    <col min="1292" max="1292" width="20.6640625" style="1" customWidth="1"/>
    <col min="1293" max="1293" width="22.44140625" style="1" customWidth="1"/>
    <col min="1294" max="1294" width="21.33203125" style="1" customWidth="1"/>
    <col min="1295" max="1295" width="16" style="1" bestFit="1" customWidth="1"/>
    <col min="1296" max="1296" width="49" style="1" customWidth="1"/>
    <col min="1297" max="1540" width="11.5546875" style="1"/>
    <col min="1541" max="1541" width="1.6640625" style="1" customWidth="1"/>
    <col min="1542" max="1543" width="28.6640625" style="1" customWidth="1"/>
    <col min="1544" max="1544" width="22.88671875" style="1" bestFit="1" customWidth="1"/>
    <col min="1545" max="1546" width="40.109375" style="1" customWidth="1"/>
    <col min="1547" max="1547" width="27.33203125" style="1" customWidth="1"/>
    <col min="1548" max="1548" width="20.6640625" style="1" customWidth="1"/>
    <col min="1549" max="1549" width="22.44140625" style="1" customWidth="1"/>
    <col min="1550" max="1550" width="21.33203125" style="1" customWidth="1"/>
    <col min="1551" max="1551" width="16" style="1" bestFit="1" customWidth="1"/>
    <col min="1552" max="1552" width="49" style="1" customWidth="1"/>
    <col min="1553" max="1796" width="11.5546875" style="1"/>
    <col min="1797" max="1797" width="1.6640625" style="1" customWidth="1"/>
    <col min="1798" max="1799" width="28.6640625" style="1" customWidth="1"/>
    <col min="1800" max="1800" width="22.88671875" style="1" bestFit="1" customWidth="1"/>
    <col min="1801" max="1802" width="40.109375" style="1" customWidth="1"/>
    <col min="1803" max="1803" width="27.33203125" style="1" customWidth="1"/>
    <col min="1804" max="1804" width="20.6640625" style="1" customWidth="1"/>
    <col min="1805" max="1805" width="22.44140625" style="1" customWidth="1"/>
    <col min="1806" max="1806" width="21.33203125" style="1" customWidth="1"/>
    <col min="1807" max="1807" width="16" style="1" bestFit="1" customWidth="1"/>
    <col min="1808" max="1808" width="49" style="1" customWidth="1"/>
    <col min="1809" max="2052" width="11.5546875" style="1"/>
    <col min="2053" max="2053" width="1.6640625" style="1" customWidth="1"/>
    <col min="2054" max="2055" width="28.6640625" style="1" customWidth="1"/>
    <col min="2056" max="2056" width="22.88671875" style="1" bestFit="1" customWidth="1"/>
    <col min="2057" max="2058" width="40.109375" style="1" customWidth="1"/>
    <col min="2059" max="2059" width="27.33203125" style="1" customWidth="1"/>
    <col min="2060" max="2060" width="20.6640625" style="1" customWidth="1"/>
    <col min="2061" max="2061" width="22.44140625" style="1" customWidth="1"/>
    <col min="2062" max="2062" width="21.33203125" style="1" customWidth="1"/>
    <col min="2063" max="2063" width="16" style="1" bestFit="1" customWidth="1"/>
    <col min="2064" max="2064" width="49" style="1" customWidth="1"/>
    <col min="2065" max="2308" width="11.5546875" style="1"/>
    <col min="2309" max="2309" width="1.6640625" style="1" customWidth="1"/>
    <col min="2310" max="2311" width="28.6640625" style="1" customWidth="1"/>
    <col min="2312" max="2312" width="22.88671875" style="1" bestFit="1" customWidth="1"/>
    <col min="2313" max="2314" width="40.109375" style="1" customWidth="1"/>
    <col min="2315" max="2315" width="27.33203125" style="1" customWidth="1"/>
    <col min="2316" max="2316" width="20.6640625" style="1" customWidth="1"/>
    <col min="2317" max="2317" width="22.44140625" style="1" customWidth="1"/>
    <col min="2318" max="2318" width="21.33203125" style="1" customWidth="1"/>
    <col min="2319" max="2319" width="16" style="1" bestFit="1" customWidth="1"/>
    <col min="2320" max="2320" width="49" style="1" customWidth="1"/>
    <col min="2321" max="2564" width="11.5546875" style="1"/>
    <col min="2565" max="2565" width="1.6640625" style="1" customWidth="1"/>
    <col min="2566" max="2567" width="28.6640625" style="1" customWidth="1"/>
    <col min="2568" max="2568" width="22.88671875" style="1" bestFit="1" customWidth="1"/>
    <col min="2569" max="2570" width="40.109375" style="1" customWidth="1"/>
    <col min="2571" max="2571" width="27.33203125" style="1" customWidth="1"/>
    <col min="2572" max="2572" width="20.6640625" style="1" customWidth="1"/>
    <col min="2573" max="2573" width="22.44140625" style="1" customWidth="1"/>
    <col min="2574" max="2574" width="21.33203125" style="1" customWidth="1"/>
    <col min="2575" max="2575" width="16" style="1" bestFit="1" customWidth="1"/>
    <col min="2576" max="2576" width="49" style="1" customWidth="1"/>
    <col min="2577" max="2820" width="11.5546875" style="1"/>
    <col min="2821" max="2821" width="1.6640625" style="1" customWidth="1"/>
    <col min="2822" max="2823" width="28.6640625" style="1" customWidth="1"/>
    <col min="2824" max="2824" width="22.88671875" style="1" bestFit="1" customWidth="1"/>
    <col min="2825" max="2826" width="40.109375" style="1" customWidth="1"/>
    <col min="2827" max="2827" width="27.33203125" style="1" customWidth="1"/>
    <col min="2828" max="2828" width="20.6640625" style="1" customWidth="1"/>
    <col min="2829" max="2829" width="22.44140625" style="1" customWidth="1"/>
    <col min="2830" max="2830" width="21.33203125" style="1" customWidth="1"/>
    <col min="2831" max="2831" width="16" style="1" bestFit="1" customWidth="1"/>
    <col min="2832" max="2832" width="49" style="1" customWidth="1"/>
    <col min="2833" max="3076" width="11.5546875" style="1"/>
    <col min="3077" max="3077" width="1.6640625" style="1" customWidth="1"/>
    <col min="3078" max="3079" width="28.6640625" style="1" customWidth="1"/>
    <col min="3080" max="3080" width="22.88671875" style="1" bestFit="1" customWidth="1"/>
    <col min="3081" max="3082" width="40.109375" style="1" customWidth="1"/>
    <col min="3083" max="3083" width="27.33203125" style="1" customWidth="1"/>
    <col min="3084" max="3084" width="20.6640625" style="1" customWidth="1"/>
    <col min="3085" max="3085" width="22.44140625" style="1" customWidth="1"/>
    <col min="3086" max="3086" width="21.33203125" style="1" customWidth="1"/>
    <col min="3087" max="3087" width="16" style="1" bestFit="1" customWidth="1"/>
    <col min="3088" max="3088" width="49" style="1" customWidth="1"/>
    <col min="3089" max="3332" width="11.5546875" style="1"/>
    <col min="3333" max="3333" width="1.6640625" style="1" customWidth="1"/>
    <col min="3334" max="3335" width="28.6640625" style="1" customWidth="1"/>
    <col min="3336" max="3336" width="22.88671875" style="1" bestFit="1" customWidth="1"/>
    <col min="3337" max="3338" width="40.109375" style="1" customWidth="1"/>
    <col min="3339" max="3339" width="27.33203125" style="1" customWidth="1"/>
    <col min="3340" max="3340" width="20.6640625" style="1" customWidth="1"/>
    <col min="3341" max="3341" width="22.44140625" style="1" customWidth="1"/>
    <col min="3342" max="3342" width="21.33203125" style="1" customWidth="1"/>
    <col min="3343" max="3343" width="16" style="1" bestFit="1" customWidth="1"/>
    <col min="3344" max="3344" width="49" style="1" customWidth="1"/>
    <col min="3345" max="3588" width="11.5546875" style="1"/>
    <col min="3589" max="3589" width="1.6640625" style="1" customWidth="1"/>
    <col min="3590" max="3591" width="28.6640625" style="1" customWidth="1"/>
    <col min="3592" max="3592" width="22.88671875" style="1" bestFit="1" customWidth="1"/>
    <col min="3593" max="3594" width="40.109375" style="1" customWidth="1"/>
    <col min="3595" max="3595" width="27.33203125" style="1" customWidth="1"/>
    <col min="3596" max="3596" width="20.6640625" style="1" customWidth="1"/>
    <col min="3597" max="3597" width="22.44140625" style="1" customWidth="1"/>
    <col min="3598" max="3598" width="21.33203125" style="1" customWidth="1"/>
    <col min="3599" max="3599" width="16" style="1" bestFit="1" customWidth="1"/>
    <col min="3600" max="3600" width="49" style="1" customWidth="1"/>
    <col min="3601" max="3844" width="11.5546875" style="1"/>
    <col min="3845" max="3845" width="1.6640625" style="1" customWidth="1"/>
    <col min="3846" max="3847" width="28.6640625" style="1" customWidth="1"/>
    <col min="3848" max="3848" width="22.88671875" style="1" bestFit="1" customWidth="1"/>
    <col min="3849" max="3850" width="40.109375" style="1" customWidth="1"/>
    <col min="3851" max="3851" width="27.33203125" style="1" customWidth="1"/>
    <col min="3852" max="3852" width="20.6640625" style="1" customWidth="1"/>
    <col min="3853" max="3853" width="22.44140625" style="1" customWidth="1"/>
    <col min="3854" max="3854" width="21.33203125" style="1" customWidth="1"/>
    <col min="3855" max="3855" width="16" style="1" bestFit="1" customWidth="1"/>
    <col min="3856" max="3856" width="49" style="1" customWidth="1"/>
    <col min="3857" max="4100" width="11.5546875" style="1"/>
    <col min="4101" max="4101" width="1.6640625" style="1" customWidth="1"/>
    <col min="4102" max="4103" width="28.6640625" style="1" customWidth="1"/>
    <col min="4104" max="4104" width="22.88671875" style="1" bestFit="1" customWidth="1"/>
    <col min="4105" max="4106" width="40.109375" style="1" customWidth="1"/>
    <col min="4107" max="4107" width="27.33203125" style="1" customWidth="1"/>
    <col min="4108" max="4108" width="20.6640625" style="1" customWidth="1"/>
    <col min="4109" max="4109" width="22.44140625" style="1" customWidth="1"/>
    <col min="4110" max="4110" width="21.33203125" style="1" customWidth="1"/>
    <col min="4111" max="4111" width="16" style="1" bestFit="1" customWidth="1"/>
    <col min="4112" max="4112" width="49" style="1" customWidth="1"/>
    <col min="4113" max="4356" width="11.5546875" style="1"/>
    <col min="4357" max="4357" width="1.6640625" style="1" customWidth="1"/>
    <col min="4358" max="4359" width="28.6640625" style="1" customWidth="1"/>
    <col min="4360" max="4360" width="22.88671875" style="1" bestFit="1" customWidth="1"/>
    <col min="4361" max="4362" width="40.109375" style="1" customWidth="1"/>
    <col min="4363" max="4363" width="27.33203125" style="1" customWidth="1"/>
    <col min="4364" max="4364" width="20.6640625" style="1" customWidth="1"/>
    <col min="4365" max="4365" width="22.44140625" style="1" customWidth="1"/>
    <col min="4366" max="4366" width="21.33203125" style="1" customWidth="1"/>
    <col min="4367" max="4367" width="16" style="1" bestFit="1" customWidth="1"/>
    <col min="4368" max="4368" width="49" style="1" customWidth="1"/>
    <col min="4369" max="4612" width="11.5546875" style="1"/>
    <col min="4613" max="4613" width="1.6640625" style="1" customWidth="1"/>
    <col min="4614" max="4615" width="28.6640625" style="1" customWidth="1"/>
    <col min="4616" max="4616" width="22.88671875" style="1" bestFit="1" customWidth="1"/>
    <col min="4617" max="4618" width="40.109375" style="1" customWidth="1"/>
    <col min="4619" max="4619" width="27.33203125" style="1" customWidth="1"/>
    <col min="4620" max="4620" width="20.6640625" style="1" customWidth="1"/>
    <col min="4621" max="4621" width="22.44140625" style="1" customWidth="1"/>
    <col min="4622" max="4622" width="21.33203125" style="1" customWidth="1"/>
    <col min="4623" max="4623" width="16" style="1" bestFit="1" customWidth="1"/>
    <col min="4624" max="4624" width="49" style="1" customWidth="1"/>
    <col min="4625" max="4868" width="11.5546875" style="1"/>
    <col min="4869" max="4869" width="1.6640625" style="1" customWidth="1"/>
    <col min="4870" max="4871" width="28.6640625" style="1" customWidth="1"/>
    <col min="4872" max="4872" width="22.88671875" style="1" bestFit="1" customWidth="1"/>
    <col min="4873" max="4874" width="40.109375" style="1" customWidth="1"/>
    <col min="4875" max="4875" width="27.33203125" style="1" customWidth="1"/>
    <col min="4876" max="4876" width="20.6640625" style="1" customWidth="1"/>
    <col min="4877" max="4877" width="22.44140625" style="1" customWidth="1"/>
    <col min="4878" max="4878" width="21.33203125" style="1" customWidth="1"/>
    <col min="4879" max="4879" width="16" style="1" bestFit="1" customWidth="1"/>
    <col min="4880" max="4880" width="49" style="1" customWidth="1"/>
    <col min="4881" max="5124" width="11.5546875" style="1"/>
    <col min="5125" max="5125" width="1.6640625" style="1" customWidth="1"/>
    <col min="5126" max="5127" width="28.6640625" style="1" customWidth="1"/>
    <col min="5128" max="5128" width="22.88671875" style="1" bestFit="1" customWidth="1"/>
    <col min="5129" max="5130" width="40.109375" style="1" customWidth="1"/>
    <col min="5131" max="5131" width="27.33203125" style="1" customWidth="1"/>
    <col min="5132" max="5132" width="20.6640625" style="1" customWidth="1"/>
    <col min="5133" max="5133" width="22.44140625" style="1" customWidth="1"/>
    <col min="5134" max="5134" width="21.33203125" style="1" customWidth="1"/>
    <col min="5135" max="5135" width="16" style="1" bestFit="1" customWidth="1"/>
    <col min="5136" max="5136" width="49" style="1" customWidth="1"/>
    <col min="5137" max="5380" width="11.5546875" style="1"/>
    <col min="5381" max="5381" width="1.6640625" style="1" customWidth="1"/>
    <col min="5382" max="5383" width="28.6640625" style="1" customWidth="1"/>
    <col min="5384" max="5384" width="22.88671875" style="1" bestFit="1" customWidth="1"/>
    <col min="5385" max="5386" width="40.109375" style="1" customWidth="1"/>
    <col min="5387" max="5387" width="27.33203125" style="1" customWidth="1"/>
    <col min="5388" max="5388" width="20.6640625" style="1" customWidth="1"/>
    <col min="5389" max="5389" width="22.44140625" style="1" customWidth="1"/>
    <col min="5390" max="5390" width="21.33203125" style="1" customWidth="1"/>
    <col min="5391" max="5391" width="16" style="1" bestFit="1" customWidth="1"/>
    <col min="5392" max="5392" width="49" style="1" customWidth="1"/>
    <col min="5393" max="5636" width="11.5546875" style="1"/>
    <col min="5637" max="5637" width="1.6640625" style="1" customWidth="1"/>
    <col min="5638" max="5639" width="28.6640625" style="1" customWidth="1"/>
    <col min="5640" max="5640" width="22.88671875" style="1" bestFit="1" customWidth="1"/>
    <col min="5641" max="5642" width="40.109375" style="1" customWidth="1"/>
    <col min="5643" max="5643" width="27.33203125" style="1" customWidth="1"/>
    <col min="5644" max="5644" width="20.6640625" style="1" customWidth="1"/>
    <col min="5645" max="5645" width="22.44140625" style="1" customWidth="1"/>
    <col min="5646" max="5646" width="21.33203125" style="1" customWidth="1"/>
    <col min="5647" max="5647" width="16" style="1" bestFit="1" customWidth="1"/>
    <col min="5648" max="5648" width="49" style="1" customWidth="1"/>
    <col min="5649" max="5892" width="11.5546875" style="1"/>
    <col min="5893" max="5893" width="1.6640625" style="1" customWidth="1"/>
    <col min="5894" max="5895" width="28.6640625" style="1" customWidth="1"/>
    <col min="5896" max="5896" width="22.88671875" style="1" bestFit="1" customWidth="1"/>
    <col min="5897" max="5898" width="40.109375" style="1" customWidth="1"/>
    <col min="5899" max="5899" width="27.33203125" style="1" customWidth="1"/>
    <col min="5900" max="5900" width="20.6640625" style="1" customWidth="1"/>
    <col min="5901" max="5901" width="22.44140625" style="1" customWidth="1"/>
    <col min="5902" max="5902" width="21.33203125" style="1" customWidth="1"/>
    <col min="5903" max="5903" width="16" style="1" bestFit="1" customWidth="1"/>
    <col min="5904" max="5904" width="49" style="1" customWidth="1"/>
    <col min="5905" max="6148" width="11.5546875" style="1"/>
    <col min="6149" max="6149" width="1.6640625" style="1" customWidth="1"/>
    <col min="6150" max="6151" width="28.6640625" style="1" customWidth="1"/>
    <col min="6152" max="6152" width="22.88671875" style="1" bestFit="1" customWidth="1"/>
    <col min="6153" max="6154" width="40.109375" style="1" customWidth="1"/>
    <col min="6155" max="6155" width="27.33203125" style="1" customWidth="1"/>
    <col min="6156" max="6156" width="20.6640625" style="1" customWidth="1"/>
    <col min="6157" max="6157" width="22.44140625" style="1" customWidth="1"/>
    <col min="6158" max="6158" width="21.33203125" style="1" customWidth="1"/>
    <col min="6159" max="6159" width="16" style="1" bestFit="1" customWidth="1"/>
    <col min="6160" max="6160" width="49" style="1" customWidth="1"/>
    <col min="6161" max="6404" width="11.5546875" style="1"/>
    <col min="6405" max="6405" width="1.6640625" style="1" customWidth="1"/>
    <col min="6406" max="6407" width="28.6640625" style="1" customWidth="1"/>
    <col min="6408" max="6408" width="22.88671875" style="1" bestFit="1" customWidth="1"/>
    <col min="6409" max="6410" width="40.109375" style="1" customWidth="1"/>
    <col min="6411" max="6411" width="27.33203125" style="1" customWidth="1"/>
    <col min="6412" max="6412" width="20.6640625" style="1" customWidth="1"/>
    <col min="6413" max="6413" width="22.44140625" style="1" customWidth="1"/>
    <col min="6414" max="6414" width="21.33203125" style="1" customWidth="1"/>
    <col min="6415" max="6415" width="16" style="1" bestFit="1" customWidth="1"/>
    <col min="6416" max="6416" width="49" style="1" customWidth="1"/>
    <col min="6417" max="6660" width="11.5546875" style="1"/>
    <col min="6661" max="6661" width="1.6640625" style="1" customWidth="1"/>
    <col min="6662" max="6663" width="28.6640625" style="1" customWidth="1"/>
    <col min="6664" max="6664" width="22.88671875" style="1" bestFit="1" customWidth="1"/>
    <col min="6665" max="6666" width="40.109375" style="1" customWidth="1"/>
    <col min="6667" max="6667" width="27.33203125" style="1" customWidth="1"/>
    <col min="6668" max="6668" width="20.6640625" style="1" customWidth="1"/>
    <col min="6669" max="6669" width="22.44140625" style="1" customWidth="1"/>
    <col min="6670" max="6670" width="21.33203125" style="1" customWidth="1"/>
    <col min="6671" max="6671" width="16" style="1" bestFit="1" customWidth="1"/>
    <col min="6672" max="6672" width="49" style="1" customWidth="1"/>
    <col min="6673" max="6916" width="11.5546875" style="1"/>
    <col min="6917" max="6917" width="1.6640625" style="1" customWidth="1"/>
    <col min="6918" max="6919" width="28.6640625" style="1" customWidth="1"/>
    <col min="6920" max="6920" width="22.88671875" style="1" bestFit="1" customWidth="1"/>
    <col min="6921" max="6922" width="40.109375" style="1" customWidth="1"/>
    <col min="6923" max="6923" width="27.33203125" style="1" customWidth="1"/>
    <col min="6924" max="6924" width="20.6640625" style="1" customWidth="1"/>
    <col min="6925" max="6925" width="22.44140625" style="1" customWidth="1"/>
    <col min="6926" max="6926" width="21.33203125" style="1" customWidth="1"/>
    <col min="6927" max="6927" width="16" style="1" bestFit="1" customWidth="1"/>
    <col min="6928" max="6928" width="49" style="1" customWidth="1"/>
    <col min="6929" max="7172" width="11.5546875" style="1"/>
    <col min="7173" max="7173" width="1.6640625" style="1" customWidth="1"/>
    <col min="7174" max="7175" width="28.6640625" style="1" customWidth="1"/>
    <col min="7176" max="7176" width="22.88671875" style="1" bestFit="1" customWidth="1"/>
    <col min="7177" max="7178" width="40.109375" style="1" customWidth="1"/>
    <col min="7179" max="7179" width="27.33203125" style="1" customWidth="1"/>
    <col min="7180" max="7180" width="20.6640625" style="1" customWidth="1"/>
    <col min="7181" max="7181" width="22.44140625" style="1" customWidth="1"/>
    <col min="7182" max="7182" width="21.33203125" style="1" customWidth="1"/>
    <col min="7183" max="7183" width="16" style="1" bestFit="1" customWidth="1"/>
    <col min="7184" max="7184" width="49" style="1" customWidth="1"/>
    <col min="7185" max="7428" width="11.5546875" style="1"/>
    <col min="7429" max="7429" width="1.6640625" style="1" customWidth="1"/>
    <col min="7430" max="7431" width="28.6640625" style="1" customWidth="1"/>
    <col min="7432" max="7432" width="22.88671875" style="1" bestFit="1" customWidth="1"/>
    <col min="7433" max="7434" width="40.109375" style="1" customWidth="1"/>
    <col min="7435" max="7435" width="27.33203125" style="1" customWidth="1"/>
    <col min="7436" max="7436" width="20.6640625" style="1" customWidth="1"/>
    <col min="7437" max="7437" width="22.44140625" style="1" customWidth="1"/>
    <col min="7438" max="7438" width="21.33203125" style="1" customWidth="1"/>
    <col min="7439" max="7439" width="16" style="1" bestFit="1" customWidth="1"/>
    <col min="7440" max="7440" width="49" style="1" customWidth="1"/>
    <col min="7441" max="7684" width="11.5546875" style="1"/>
    <col min="7685" max="7685" width="1.6640625" style="1" customWidth="1"/>
    <col min="7686" max="7687" width="28.6640625" style="1" customWidth="1"/>
    <col min="7688" max="7688" width="22.88671875" style="1" bestFit="1" customWidth="1"/>
    <col min="7689" max="7690" width="40.109375" style="1" customWidth="1"/>
    <col min="7691" max="7691" width="27.33203125" style="1" customWidth="1"/>
    <col min="7692" max="7692" width="20.6640625" style="1" customWidth="1"/>
    <col min="7693" max="7693" width="22.44140625" style="1" customWidth="1"/>
    <col min="7694" max="7694" width="21.33203125" style="1" customWidth="1"/>
    <col min="7695" max="7695" width="16" style="1" bestFit="1" customWidth="1"/>
    <col min="7696" max="7696" width="49" style="1" customWidth="1"/>
    <col min="7697" max="7940" width="11.5546875" style="1"/>
    <col min="7941" max="7941" width="1.6640625" style="1" customWidth="1"/>
    <col min="7942" max="7943" width="28.6640625" style="1" customWidth="1"/>
    <col min="7944" max="7944" width="22.88671875" style="1" bestFit="1" customWidth="1"/>
    <col min="7945" max="7946" width="40.109375" style="1" customWidth="1"/>
    <col min="7947" max="7947" width="27.33203125" style="1" customWidth="1"/>
    <col min="7948" max="7948" width="20.6640625" style="1" customWidth="1"/>
    <col min="7949" max="7949" width="22.44140625" style="1" customWidth="1"/>
    <col min="7950" max="7950" width="21.33203125" style="1" customWidth="1"/>
    <col min="7951" max="7951" width="16" style="1" bestFit="1" customWidth="1"/>
    <col min="7952" max="7952" width="49" style="1" customWidth="1"/>
    <col min="7953" max="8196" width="11.5546875" style="1"/>
    <col min="8197" max="8197" width="1.6640625" style="1" customWidth="1"/>
    <col min="8198" max="8199" width="28.6640625" style="1" customWidth="1"/>
    <col min="8200" max="8200" width="22.88671875" style="1" bestFit="1" customWidth="1"/>
    <col min="8201" max="8202" width="40.109375" style="1" customWidth="1"/>
    <col min="8203" max="8203" width="27.33203125" style="1" customWidth="1"/>
    <col min="8204" max="8204" width="20.6640625" style="1" customWidth="1"/>
    <col min="8205" max="8205" width="22.44140625" style="1" customWidth="1"/>
    <col min="8206" max="8206" width="21.33203125" style="1" customWidth="1"/>
    <col min="8207" max="8207" width="16" style="1" bestFit="1" customWidth="1"/>
    <col min="8208" max="8208" width="49" style="1" customWidth="1"/>
    <col min="8209" max="8452" width="11.5546875" style="1"/>
    <col min="8453" max="8453" width="1.6640625" style="1" customWidth="1"/>
    <col min="8454" max="8455" width="28.6640625" style="1" customWidth="1"/>
    <col min="8456" max="8456" width="22.88671875" style="1" bestFit="1" customWidth="1"/>
    <col min="8457" max="8458" width="40.109375" style="1" customWidth="1"/>
    <col min="8459" max="8459" width="27.33203125" style="1" customWidth="1"/>
    <col min="8460" max="8460" width="20.6640625" style="1" customWidth="1"/>
    <col min="8461" max="8461" width="22.44140625" style="1" customWidth="1"/>
    <col min="8462" max="8462" width="21.33203125" style="1" customWidth="1"/>
    <col min="8463" max="8463" width="16" style="1" bestFit="1" customWidth="1"/>
    <col min="8464" max="8464" width="49" style="1" customWidth="1"/>
    <col min="8465" max="8708" width="11.5546875" style="1"/>
    <col min="8709" max="8709" width="1.6640625" style="1" customWidth="1"/>
    <col min="8710" max="8711" width="28.6640625" style="1" customWidth="1"/>
    <col min="8712" max="8712" width="22.88671875" style="1" bestFit="1" customWidth="1"/>
    <col min="8713" max="8714" width="40.109375" style="1" customWidth="1"/>
    <col min="8715" max="8715" width="27.33203125" style="1" customWidth="1"/>
    <col min="8716" max="8716" width="20.6640625" style="1" customWidth="1"/>
    <col min="8717" max="8717" width="22.44140625" style="1" customWidth="1"/>
    <col min="8718" max="8718" width="21.33203125" style="1" customWidth="1"/>
    <col min="8719" max="8719" width="16" style="1" bestFit="1" customWidth="1"/>
    <col min="8720" max="8720" width="49" style="1" customWidth="1"/>
    <col min="8721" max="8964" width="11.5546875" style="1"/>
    <col min="8965" max="8965" width="1.6640625" style="1" customWidth="1"/>
    <col min="8966" max="8967" width="28.6640625" style="1" customWidth="1"/>
    <col min="8968" max="8968" width="22.88671875" style="1" bestFit="1" customWidth="1"/>
    <col min="8969" max="8970" width="40.109375" style="1" customWidth="1"/>
    <col min="8971" max="8971" width="27.33203125" style="1" customWidth="1"/>
    <col min="8972" max="8972" width="20.6640625" style="1" customWidth="1"/>
    <col min="8973" max="8973" width="22.44140625" style="1" customWidth="1"/>
    <col min="8974" max="8974" width="21.33203125" style="1" customWidth="1"/>
    <col min="8975" max="8975" width="16" style="1" bestFit="1" customWidth="1"/>
    <col min="8976" max="8976" width="49" style="1" customWidth="1"/>
    <col min="8977" max="9220" width="11.5546875" style="1"/>
    <col min="9221" max="9221" width="1.6640625" style="1" customWidth="1"/>
    <col min="9222" max="9223" width="28.6640625" style="1" customWidth="1"/>
    <col min="9224" max="9224" width="22.88671875" style="1" bestFit="1" customWidth="1"/>
    <col min="9225" max="9226" width="40.109375" style="1" customWidth="1"/>
    <col min="9227" max="9227" width="27.33203125" style="1" customWidth="1"/>
    <col min="9228" max="9228" width="20.6640625" style="1" customWidth="1"/>
    <col min="9229" max="9229" width="22.44140625" style="1" customWidth="1"/>
    <col min="9230" max="9230" width="21.33203125" style="1" customWidth="1"/>
    <col min="9231" max="9231" width="16" style="1" bestFit="1" customWidth="1"/>
    <col min="9232" max="9232" width="49" style="1" customWidth="1"/>
    <col min="9233" max="9476" width="11.5546875" style="1"/>
    <col min="9477" max="9477" width="1.6640625" style="1" customWidth="1"/>
    <col min="9478" max="9479" width="28.6640625" style="1" customWidth="1"/>
    <col min="9480" max="9480" width="22.88671875" style="1" bestFit="1" customWidth="1"/>
    <col min="9481" max="9482" width="40.109375" style="1" customWidth="1"/>
    <col min="9483" max="9483" width="27.33203125" style="1" customWidth="1"/>
    <col min="9484" max="9484" width="20.6640625" style="1" customWidth="1"/>
    <col min="9485" max="9485" width="22.44140625" style="1" customWidth="1"/>
    <col min="9486" max="9486" width="21.33203125" style="1" customWidth="1"/>
    <col min="9487" max="9487" width="16" style="1" bestFit="1" customWidth="1"/>
    <col min="9488" max="9488" width="49" style="1" customWidth="1"/>
    <col min="9489" max="9732" width="11.5546875" style="1"/>
    <col min="9733" max="9733" width="1.6640625" style="1" customWidth="1"/>
    <col min="9734" max="9735" width="28.6640625" style="1" customWidth="1"/>
    <col min="9736" max="9736" width="22.88671875" style="1" bestFit="1" customWidth="1"/>
    <col min="9737" max="9738" width="40.109375" style="1" customWidth="1"/>
    <col min="9739" max="9739" width="27.33203125" style="1" customWidth="1"/>
    <col min="9740" max="9740" width="20.6640625" style="1" customWidth="1"/>
    <col min="9741" max="9741" width="22.44140625" style="1" customWidth="1"/>
    <col min="9742" max="9742" width="21.33203125" style="1" customWidth="1"/>
    <col min="9743" max="9743" width="16" style="1" bestFit="1" customWidth="1"/>
    <col min="9744" max="9744" width="49" style="1" customWidth="1"/>
    <col min="9745" max="9988" width="11.5546875" style="1"/>
    <col min="9989" max="9989" width="1.6640625" style="1" customWidth="1"/>
    <col min="9990" max="9991" width="28.6640625" style="1" customWidth="1"/>
    <col min="9992" max="9992" width="22.88671875" style="1" bestFit="1" customWidth="1"/>
    <col min="9993" max="9994" width="40.109375" style="1" customWidth="1"/>
    <col min="9995" max="9995" width="27.33203125" style="1" customWidth="1"/>
    <col min="9996" max="9996" width="20.6640625" style="1" customWidth="1"/>
    <col min="9997" max="9997" width="22.44140625" style="1" customWidth="1"/>
    <col min="9998" max="9998" width="21.33203125" style="1" customWidth="1"/>
    <col min="9999" max="9999" width="16" style="1" bestFit="1" customWidth="1"/>
    <col min="10000" max="10000" width="49" style="1" customWidth="1"/>
    <col min="10001" max="10244" width="11.5546875" style="1"/>
    <col min="10245" max="10245" width="1.6640625" style="1" customWidth="1"/>
    <col min="10246" max="10247" width="28.6640625" style="1" customWidth="1"/>
    <col min="10248" max="10248" width="22.88671875" style="1" bestFit="1" customWidth="1"/>
    <col min="10249" max="10250" width="40.109375" style="1" customWidth="1"/>
    <col min="10251" max="10251" width="27.33203125" style="1" customWidth="1"/>
    <col min="10252" max="10252" width="20.6640625" style="1" customWidth="1"/>
    <col min="10253" max="10253" width="22.44140625" style="1" customWidth="1"/>
    <col min="10254" max="10254" width="21.33203125" style="1" customWidth="1"/>
    <col min="10255" max="10255" width="16" style="1" bestFit="1" customWidth="1"/>
    <col min="10256" max="10256" width="49" style="1" customWidth="1"/>
    <col min="10257" max="10500" width="11.5546875" style="1"/>
    <col min="10501" max="10501" width="1.6640625" style="1" customWidth="1"/>
    <col min="10502" max="10503" width="28.6640625" style="1" customWidth="1"/>
    <col min="10504" max="10504" width="22.88671875" style="1" bestFit="1" customWidth="1"/>
    <col min="10505" max="10506" width="40.109375" style="1" customWidth="1"/>
    <col min="10507" max="10507" width="27.33203125" style="1" customWidth="1"/>
    <col min="10508" max="10508" width="20.6640625" style="1" customWidth="1"/>
    <col min="10509" max="10509" width="22.44140625" style="1" customWidth="1"/>
    <col min="10510" max="10510" width="21.33203125" style="1" customWidth="1"/>
    <col min="10511" max="10511" width="16" style="1" bestFit="1" customWidth="1"/>
    <col min="10512" max="10512" width="49" style="1" customWidth="1"/>
    <col min="10513" max="10756" width="11.5546875" style="1"/>
    <col min="10757" max="10757" width="1.6640625" style="1" customWidth="1"/>
    <col min="10758" max="10759" width="28.6640625" style="1" customWidth="1"/>
    <col min="10760" max="10760" width="22.88671875" style="1" bestFit="1" customWidth="1"/>
    <col min="10761" max="10762" width="40.109375" style="1" customWidth="1"/>
    <col min="10763" max="10763" width="27.33203125" style="1" customWidth="1"/>
    <col min="10764" max="10764" width="20.6640625" style="1" customWidth="1"/>
    <col min="10765" max="10765" width="22.44140625" style="1" customWidth="1"/>
    <col min="10766" max="10766" width="21.33203125" style="1" customWidth="1"/>
    <col min="10767" max="10767" width="16" style="1" bestFit="1" customWidth="1"/>
    <col min="10768" max="10768" width="49" style="1" customWidth="1"/>
    <col min="10769" max="11012" width="11.5546875" style="1"/>
    <col min="11013" max="11013" width="1.6640625" style="1" customWidth="1"/>
    <col min="11014" max="11015" width="28.6640625" style="1" customWidth="1"/>
    <col min="11016" max="11016" width="22.88671875" style="1" bestFit="1" customWidth="1"/>
    <col min="11017" max="11018" width="40.109375" style="1" customWidth="1"/>
    <col min="11019" max="11019" width="27.33203125" style="1" customWidth="1"/>
    <col min="11020" max="11020" width="20.6640625" style="1" customWidth="1"/>
    <col min="11021" max="11021" width="22.44140625" style="1" customWidth="1"/>
    <col min="11022" max="11022" width="21.33203125" style="1" customWidth="1"/>
    <col min="11023" max="11023" width="16" style="1" bestFit="1" customWidth="1"/>
    <col min="11024" max="11024" width="49" style="1" customWidth="1"/>
    <col min="11025" max="11268" width="11.5546875" style="1"/>
    <col min="11269" max="11269" width="1.6640625" style="1" customWidth="1"/>
    <col min="11270" max="11271" width="28.6640625" style="1" customWidth="1"/>
    <col min="11272" max="11272" width="22.88671875" style="1" bestFit="1" customWidth="1"/>
    <col min="11273" max="11274" width="40.109375" style="1" customWidth="1"/>
    <col min="11275" max="11275" width="27.33203125" style="1" customWidth="1"/>
    <col min="11276" max="11276" width="20.6640625" style="1" customWidth="1"/>
    <col min="11277" max="11277" width="22.44140625" style="1" customWidth="1"/>
    <col min="11278" max="11278" width="21.33203125" style="1" customWidth="1"/>
    <col min="11279" max="11279" width="16" style="1" bestFit="1" customWidth="1"/>
    <col min="11280" max="11280" width="49" style="1" customWidth="1"/>
    <col min="11281" max="11524" width="11.5546875" style="1"/>
    <col min="11525" max="11525" width="1.6640625" style="1" customWidth="1"/>
    <col min="11526" max="11527" width="28.6640625" style="1" customWidth="1"/>
    <col min="11528" max="11528" width="22.88671875" style="1" bestFit="1" customWidth="1"/>
    <col min="11529" max="11530" width="40.109375" style="1" customWidth="1"/>
    <col min="11531" max="11531" width="27.33203125" style="1" customWidth="1"/>
    <col min="11532" max="11532" width="20.6640625" style="1" customWidth="1"/>
    <col min="11533" max="11533" width="22.44140625" style="1" customWidth="1"/>
    <col min="11534" max="11534" width="21.33203125" style="1" customWidth="1"/>
    <col min="11535" max="11535" width="16" style="1" bestFit="1" customWidth="1"/>
    <col min="11536" max="11536" width="49" style="1" customWidth="1"/>
    <col min="11537" max="11780" width="11.5546875" style="1"/>
    <col min="11781" max="11781" width="1.6640625" style="1" customWidth="1"/>
    <col min="11782" max="11783" width="28.6640625" style="1" customWidth="1"/>
    <col min="11784" max="11784" width="22.88671875" style="1" bestFit="1" customWidth="1"/>
    <col min="11785" max="11786" width="40.109375" style="1" customWidth="1"/>
    <col min="11787" max="11787" width="27.33203125" style="1" customWidth="1"/>
    <col min="11788" max="11788" width="20.6640625" style="1" customWidth="1"/>
    <col min="11789" max="11789" width="22.44140625" style="1" customWidth="1"/>
    <col min="11790" max="11790" width="21.33203125" style="1" customWidth="1"/>
    <col min="11791" max="11791" width="16" style="1" bestFit="1" customWidth="1"/>
    <col min="11792" max="11792" width="49" style="1" customWidth="1"/>
    <col min="11793" max="12036" width="11.5546875" style="1"/>
    <col min="12037" max="12037" width="1.6640625" style="1" customWidth="1"/>
    <col min="12038" max="12039" width="28.6640625" style="1" customWidth="1"/>
    <col min="12040" max="12040" width="22.88671875" style="1" bestFit="1" customWidth="1"/>
    <col min="12041" max="12042" width="40.109375" style="1" customWidth="1"/>
    <col min="12043" max="12043" width="27.33203125" style="1" customWidth="1"/>
    <col min="12044" max="12044" width="20.6640625" style="1" customWidth="1"/>
    <col min="12045" max="12045" width="22.44140625" style="1" customWidth="1"/>
    <col min="12046" max="12046" width="21.33203125" style="1" customWidth="1"/>
    <col min="12047" max="12047" width="16" style="1" bestFit="1" customWidth="1"/>
    <col min="12048" max="12048" width="49" style="1" customWidth="1"/>
    <col min="12049" max="12292" width="11.5546875" style="1"/>
    <col min="12293" max="12293" width="1.6640625" style="1" customWidth="1"/>
    <col min="12294" max="12295" width="28.6640625" style="1" customWidth="1"/>
    <col min="12296" max="12296" width="22.88671875" style="1" bestFit="1" customWidth="1"/>
    <col min="12297" max="12298" width="40.109375" style="1" customWidth="1"/>
    <col min="12299" max="12299" width="27.33203125" style="1" customWidth="1"/>
    <col min="12300" max="12300" width="20.6640625" style="1" customWidth="1"/>
    <col min="12301" max="12301" width="22.44140625" style="1" customWidth="1"/>
    <col min="12302" max="12302" width="21.33203125" style="1" customWidth="1"/>
    <col min="12303" max="12303" width="16" style="1" bestFit="1" customWidth="1"/>
    <col min="12304" max="12304" width="49" style="1" customWidth="1"/>
    <col min="12305" max="12548" width="11.5546875" style="1"/>
    <col min="12549" max="12549" width="1.6640625" style="1" customWidth="1"/>
    <col min="12550" max="12551" width="28.6640625" style="1" customWidth="1"/>
    <col min="12552" max="12552" width="22.88671875" style="1" bestFit="1" customWidth="1"/>
    <col min="12553" max="12554" width="40.109375" style="1" customWidth="1"/>
    <col min="12555" max="12555" width="27.33203125" style="1" customWidth="1"/>
    <col min="12556" max="12556" width="20.6640625" style="1" customWidth="1"/>
    <col min="12557" max="12557" width="22.44140625" style="1" customWidth="1"/>
    <col min="12558" max="12558" width="21.33203125" style="1" customWidth="1"/>
    <col min="12559" max="12559" width="16" style="1" bestFit="1" customWidth="1"/>
    <col min="12560" max="12560" width="49" style="1" customWidth="1"/>
    <col min="12561" max="12804" width="11.5546875" style="1"/>
    <col min="12805" max="12805" width="1.6640625" style="1" customWidth="1"/>
    <col min="12806" max="12807" width="28.6640625" style="1" customWidth="1"/>
    <col min="12808" max="12808" width="22.88671875" style="1" bestFit="1" customWidth="1"/>
    <col min="12809" max="12810" width="40.109375" style="1" customWidth="1"/>
    <col min="12811" max="12811" width="27.33203125" style="1" customWidth="1"/>
    <col min="12812" max="12812" width="20.6640625" style="1" customWidth="1"/>
    <col min="12813" max="12813" width="22.44140625" style="1" customWidth="1"/>
    <col min="12814" max="12814" width="21.33203125" style="1" customWidth="1"/>
    <col min="12815" max="12815" width="16" style="1" bestFit="1" customWidth="1"/>
    <col min="12816" max="12816" width="49" style="1" customWidth="1"/>
    <col min="12817" max="13060" width="11.5546875" style="1"/>
    <col min="13061" max="13061" width="1.6640625" style="1" customWidth="1"/>
    <col min="13062" max="13063" width="28.6640625" style="1" customWidth="1"/>
    <col min="13064" max="13064" width="22.88671875" style="1" bestFit="1" customWidth="1"/>
    <col min="13065" max="13066" width="40.109375" style="1" customWidth="1"/>
    <col min="13067" max="13067" width="27.33203125" style="1" customWidth="1"/>
    <col min="13068" max="13068" width="20.6640625" style="1" customWidth="1"/>
    <col min="13069" max="13069" width="22.44140625" style="1" customWidth="1"/>
    <col min="13070" max="13070" width="21.33203125" style="1" customWidth="1"/>
    <col min="13071" max="13071" width="16" style="1" bestFit="1" customWidth="1"/>
    <col min="13072" max="13072" width="49" style="1" customWidth="1"/>
    <col min="13073" max="13316" width="11.5546875" style="1"/>
    <col min="13317" max="13317" width="1.6640625" style="1" customWidth="1"/>
    <col min="13318" max="13319" width="28.6640625" style="1" customWidth="1"/>
    <col min="13320" max="13320" width="22.88671875" style="1" bestFit="1" customWidth="1"/>
    <col min="13321" max="13322" width="40.109375" style="1" customWidth="1"/>
    <col min="13323" max="13323" width="27.33203125" style="1" customWidth="1"/>
    <col min="13324" max="13324" width="20.6640625" style="1" customWidth="1"/>
    <col min="13325" max="13325" width="22.44140625" style="1" customWidth="1"/>
    <col min="13326" max="13326" width="21.33203125" style="1" customWidth="1"/>
    <col min="13327" max="13327" width="16" style="1" bestFit="1" customWidth="1"/>
    <col min="13328" max="13328" width="49" style="1" customWidth="1"/>
    <col min="13329" max="13572" width="11.5546875" style="1"/>
    <col min="13573" max="13573" width="1.6640625" style="1" customWidth="1"/>
    <col min="13574" max="13575" width="28.6640625" style="1" customWidth="1"/>
    <col min="13576" max="13576" width="22.88671875" style="1" bestFit="1" customWidth="1"/>
    <col min="13577" max="13578" width="40.109375" style="1" customWidth="1"/>
    <col min="13579" max="13579" width="27.33203125" style="1" customWidth="1"/>
    <col min="13580" max="13580" width="20.6640625" style="1" customWidth="1"/>
    <col min="13581" max="13581" width="22.44140625" style="1" customWidth="1"/>
    <col min="13582" max="13582" width="21.33203125" style="1" customWidth="1"/>
    <col min="13583" max="13583" width="16" style="1" bestFit="1" customWidth="1"/>
    <col min="13584" max="13584" width="49" style="1" customWidth="1"/>
    <col min="13585" max="13828" width="11.5546875" style="1"/>
    <col min="13829" max="13829" width="1.6640625" style="1" customWidth="1"/>
    <col min="13830" max="13831" width="28.6640625" style="1" customWidth="1"/>
    <col min="13832" max="13832" width="22.88671875" style="1" bestFit="1" customWidth="1"/>
    <col min="13833" max="13834" width="40.109375" style="1" customWidth="1"/>
    <col min="13835" max="13835" width="27.33203125" style="1" customWidth="1"/>
    <col min="13836" max="13836" width="20.6640625" style="1" customWidth="1"/>
    <col min="13837" max="13837" width="22.44140625" style="1" customWidth="1"/>
    <col min="13838" max="13838" width="21.33203125" style="1" customWidth="1"/>
    <col min="13839" max="13839" width="16" style="1" bestFit="1" customWidth="1"/>
    <col min="13840" max="13840" width="49" style="1" customWidth="1"/>
    <col min="13841" max="14084" width="11.5546875" style="1"/>
    <col min="14085" max="14085" width="1.6640625" style="1" customWidth="1"/>
    <col min="14086" max="14087" width="28.6640625" style="1" customWidth="1"/>
    <col min="14088" max="14088" width="22.88671875" style="1" bestFit="1" customWidth="1"/>
    <col min="14089" max="14090" width="40.109375" style="1" customWidth="1"/>
    <col min="14091" max="14091" width="27.33203125" style="1" customWidth="1"/>
    <col min="14092" max="14092" width="20.6640625" style="1" customWidth="1"/>
    <col min="14093" max="14093" width="22.44140625" style="1" customWidth="1"/>
    <col min="14094" max="14094" width="21.33203125" style="1" customWidth="1"/>
    <col min="14095" max="14095" width="16" style="1" bestFit="1" customWidth="1"/>
    <col min="14096" max="14096" width="49" style="1" customWidth="1"/>
    <col min="14097" max="14340" width="11.5546875" style="1"/>
    <col min="14341" max="14341" width="1.6640625" style="1" customWidth="1"/>
    <col min="14342" max="14343" width="28.6640625" style="1" customWidth="1"/>
    <col min="14344" max="14344" width="22.88671875" style="1" bestFit="1" customWidth="1"/>
    <col min="14345" max="14346" width="40.109375" style="1" customWidth="1"/>
    <col min="14347" max="14347" width="27.33203125" style="1" customWidth="1"/>
    <col min="14348" max="14348" width="20.6640625" style="1" customWidth="1"/>
    <col min="14349" max="14349" width="22.44140625" style="1" customWidth="1"/>
    <col min="14350" max="14350" width="21.33203125" style="1" customWidth="1"/>
    <col min="14351" max="14351" width="16" style="1" bestFit="1" customWidth="1"/>
    <col min="14352" max="14352" width="49" style="1" customWidth="1"/>
    <col min="14353" max="14596" width="11.5546875" style="1"/>
    <col min="14597" max="14597" width="1.6640625" style="1" customWidth="1"/>
    <col min="14598" max="14599" width="28.6640625" style="1" customWidth="1"/>
    <col min="14600" max="14600" width="22.88671875" style="1" bestFit="1" customWidth="1"/>
    <col min="14601" max="14602" width="40.109375" style="1" customWidth="1"/>
    <col min="14603" max="14603" width="27.33203125" style="1" customWidth="1"/>
    <col min="14604" max="14604" width="20.6640625" style="1" customWidth="1"/>
    <col min="14605" max="14605" width="22.44140625" style="1" customWidth="1"/>
    <col min="14606" max="14606" width="21.33203125" style="1" customWidth="1"/>
    <col min="14607" max="14607" width="16" style="1" bestFit="1" customWidth="1"/>
    <col min="14608" max="14608" width="49" style="1" customWidth="1"/>
    <col min="14609" max="14852" width="11.5546875" style="1"/>
    <col min="14853" max="14853" width="1.6640625" style="1" customWidth="1"/>
    <col min="14854" max="14855" width="28.6640625" style="1" customWidth="1"/>
    <col min="14856" max="14856" width="22.88671875" style="1" bestFit="1" customWidth="1"/>
    <col min="14857" max="14858" width="40.109375" style="1" customWidth="1"/>
    <col min="14859" max="14859" width="27.33203125" style="1" customWidth="1"/>
    <col min="14860" max="14860" width="20.6640625" style="1" customWidth="1"/>
    <col min="14861" max="14861" width="22.44140625" style="1" customWidth="1"/>
    <col min="14862" max="14862" width="21.33203125" style="1" customWidth="1"/>
    <col min="14863" max="14863" width="16" style="1" bestFit="1" customWidth="1"/>
    <col min="14864" max="14864" width="49" style="1" customWidth="1"/>
    <col min="14865" max="15108" width="11.5546875" style="1"/>
    <col min="15109" max="15109" width="1.6640625" style="1" customWidth="1"/>
    <col min="15110" max="15111" width="28.6640625" style="1" customWidth="1"/>
    <col min="15112" max="15112" width="22.88671875" style="1" bestFit="1" customWidth="1"/>
    <col min="15113" max="15114" width="40.109375" style="1" customWidth="1"/>
    <col min="15115" max="15115" width="27.33203125" style="1" customWidth="1"/>
    <col min="15116" max="15116" width="20.6640625" style="1" customWidth="1"/>
    <col min="15117" max="15117" width="22.44140625" style="1" customWidth="1"/>
    <col min="15118" max="15118" width="21.33203125" style="1" customWidth="1"/>
    <col min="15119" max="15119" width="16" style="1" bestFit="1" customWidth="1"/>
    <col min="15120" max="15120" width="49" style="1" customWidth="1"/>
    <col min="15121" max="15364" width="11.5546875" style="1"/>
    <col min="15365" max="15365" width="1.6640625" style="1" customWidth="1"/>
    <col min="15366" max="15367" width="28.6640625" style="1" customWidth="1"/>
    <col min="15368" max="15368" width="22.88671875" style="1" bestFit="1" customWidth="1"/>
    <col min="15369" max="15370" width="40.109375" style="1" customWidth="1"/>
    <col min="15371" max="15371" width="27.33203125" style="1" customWidth="1"/>
    <col min="15372" max="15372" width="20.6640625" style="1" customWidth="1"/>
    <col min="15373" max="15373" width="22.44140625" style="1" customWidth="1"/>
    <col min="15374" max="15374" width="21.33203125" style="1" customWidth="1"/>
    <col min="15375" max="15375" width="16" style="1" bestFit="1" customWidth="1"/>
    <col min="15376" max="15376" width="49" style="1" customWidth="1"/>
    <col min="15377" max="15620" width="11.5546875" style="1"/>
    <col min="15621" max="15621" width="1.6640625" style="1" customWidth="1"/>
    <col min="15622" max="15623" width="28.6640625" style="1" customWidth="1"/>
    <col min="15624" max="15624" width="22.88671875" style="1" bestFit="1" customWidth="1"/>
    <col min="15625" max="15626" width="40.109375" style="1" customWidth="1"/>
    <col min="15627" max="15627" width="27.33203125" style="1" customWidth="1"/>
    <col min="15628" max="15628" width="20.6640625" style="1" customWidth="1"/>
    <col min="15629" max="15629" width="22.44140625" style="1" customWidth="1"/>
    <col min="15630" max="15630" width="21.33203125" style="1" customWidth="1"/>
    <col min="15631" max="15631" width="16" style="1" bestFit="1" customWidth="1"/>
    <col min="15632" max="15632" width="49" style="1" customWidth="1"/>
    <col min="15633" max="15876" width="11.5546875" style="1"/>
    <col min="15877" max="15877" width="1.6640625" style="1" customWidth="1"/>
    <col min="15878" max="15879" width="28.6640625" style="1" customWidth="1"/>
    <col min="15880" max="15880" width="22.88671875" style="1" bestFit="1" customWidth="1"/>
    <col min="15881" max="15882" width="40.109375" style="1" customWidth="1"/>
    <col min="15883" max="15883" width="27.33203125" style="1" customWidth="1"/>
    <col min="15884" max="15884" width="20.6640625" style="1" customWidth="1"/>
    <col min="15885" max="15885" width="22.44140625" style="1" customWidth="1"/>
    <col min="15886" max="15886" width="21.33203125" style="1" customWidth="1"/>
    <col min="15887" max="15887" width="16" style="1" bestFit="1" customWidth="1"/>
    <col min="15888" max="15888" width="49" style="1" customWidth="1"/>
    <col min="15889" max="16132" width="11.5546875" style="1"/>
    <col min="16133" max="16133" width="1.6640625" style="1" customWidth="1"/>
    <col min="16134" max="16135" width="28.6640625" style="1" customWidth="1"/>
    <col min="16136" max="16136" width="22.88671875" style="1" bestFit="1" customWidth="1"/>
    <col min="16137" max="16138" width="40.109375" style="1" customWidth="1"/>
    <col min="16139" max="16139" width="27.33203125" style="1" customWidth="1"/>
    <col min="16140" max="16140" width="20.6640625" style="1" customWidth="1"/>
    <col min="16141" max="16141" width="22.44140625" style="1" customWidth="1"/>
    <col min="16142" max="16142" width="21.33203125" style="1" customWidth="1"/>
    <col min="16143" max="16143" width="16" style="1" bestFit="1" customWidth="1"/>
    <col min="16144" max="16144" width="49" style="1" customWidth="1"/>
    <col min="16145" max="16384" width="11.5546875" style="1"/>
  </cols>
  <sheetData>
    <row r="2" spans="2:19" s="2" customFormat="1" ht="66.75" customHeight="1" x14ac:dyDescent="0.3">
      <c r="B2" s="590" t="s">
        <v>108</v>
      </c>
      <c r="C2" s="591"/>
      <c r="D2" s="591"/>
      <c r="E2" s="591"/>
      <c r="F2" s="591"/>
      <c r="G2" s="591"/>
      <c r="H2" s="591"/>
      <c r="I2" s="591"/>
      <c r="J2" s="591"/>
      <c r="K2" s="591"/>
      <c r="L2" s="591"/>
      <c r="M2" s="591"/>
    </row>
    <row r="3" spans="2:19" s="3" customFormat="1" ht="13.8" thickBot="1" x14ac:dyDescent="0.35"/>
    <row r="4" spans="2:19" s="3" customFormat="1" ht="36" customHeight="1" thickBot="1" x14ac:dyDescent="0.35">
      <c r="B4" s="592" t="s">
        <v>1</v>
      </c>
      <c r="C4" s="593" t="s">
        <v>5</v>
      </c>
      <c r="D4" s="592" t="s">
        <v>2</v>
      </c>
      <c r="E4" s="592" t="s">
        <v>6</v>
      </c>
      <c r="F4" s="595" t="s">
        <v>3</v>
      </c>
      <c r="G4" s="592" t="s">
        <v>8</v>
      </c>
      <c r="H4" s="597" t="s">
        <v>9</v>
      </c>
      <c r="I4" s="598"/>
      <c r="J4" s="598"/>
      <c r="K4" s="598"/>
      <c r="L4" s="598"/>
      <c r="M4" s="599"/>
      <c r="N4" s="603" t="s">
        <v>111</v>
      </c>
      <c r="O4" s="604"/>
      <c r="P4" s="605"/>
      <c r="Q4" s="603" t="s">
        <v>1004</v>
      </c>
      <c r="R4" s="604"/>
      <c r="S4" s="605"/>
    </row>
    <row r="5" spans="2:19" s="3" customFormat="1" ht="59.25" customHeight="1" thickBot="1" x14ac:dyDescent="0.35">
      <c r="B5" s="592"/>
      <c r="C5" s="594"/>
      <c r="D5" s="592"/>
      <c r="E5" s="592"/>
      <c r="F5" s="596"/>
      <c r="G5" s="592"/>
      <c r="H5" s="600"/>
      <c r="I5" s="601"/>
      <c r="J5" s="601"/>
      <c r="K5" s="601"/>
      <c r="L5" s="601"/>
      <c r="M5" s="602"/>
      <c r="N5" s="606"/>
      <c r="O5" s="607"/>
      <c r="P5" s="608"/>
      <c r="Q5" s="606"/>
      <c r="R5" s="607"/>
      <c r="S5" s="608"/>
    </row>
    <row r="6" spans="2:19" s="3" customFormat="1" ht="55.5" customHeight="1" x14ac:dyDescent="0.3">
      <c r="B6" s="593"/>
      <c r="C6" s="594"/>
      <c r="D6" s="593"/>
      <c r="E6" s="593"/>
      <c r="F6" s="6" t="s">
        <v>7</v>
      </c>
      <c r="G6" s="7" t="s">
        <v>4</v>
      </c>
      <c r="H6" s="7" t="s">
        <v>10</v>
      </c>
      <c r="I6" s="7" t="s">
        <v>20</v>
      </c>
      <c r="J6" s="7" t="s">
        <v>21</v>
      </c>
      <c r="K6" s="7" t="s">
        <v>22</v>
      </c>
      <c r="L6" s="6" t="s">
        <v>11</v>
      </c>
      <c r="M6" s="6" t="s">
        <v>12</v>
      </c>
      <c r="N6" s="6" t="s">
        <v>112</v>
      </c>
      <c r="O6" s="50" t="s">
        <v>113</v>
      </c>
      <c r="P6" s="55" t="s">
        <v>114</v>
      </c>
      <c r="Q6" s="6" t="s">
        <v>112</v>
      </c>
      <c r="R6" s="535" t="s">
        <v>113</v>
      </c>
      <c r="S6" s="55" t="s">
        <v>114</v>
      </c>
    </row>
    <row r="7" spans="2:19" ht="52.8" x14ac:dyDescent="0.3">
      <c r="B7" s="613" t="s">
        <v>23</v>
      </c>
      <c r="C7" s="8" t="s">
        <v>24</v>
      </c>
      <c r="D7" s="9" t="s">
        <v>25</v>
      </c>
      <c r="E7" s="10" t="s">
        <v>26</v>
      </c>
      <c r="F7" s="8" t="s">
        <v>18</v>
      </c>
      <c r="G7" s="8" t="s">
        <v>18</v>
      </c>
      <c r="H7" s="8" t="s">
        <v>18</v>
      </c>
      <c r="I7" s="8" t="s">
        <v>18</v>
      </c>
      <c r="J7" s="8" t="s">
        <v>18</v>
      </c>
      <c r="K7" s="11">
        <v>42736</v>
      </c>
      <c r="L7" s="12">
        <v>42644</v>
      </c>
      <c r="M7" s="12">
        <v>43252</v>
      </c>
      <c r="N7" s="5" t="s">
        <v>19</v>
      </c>
      <c r="O7" s="8" t="s">
        <v>117</v>
      </c>
      <c r="P7" s="4"/>
      <c r="Q7" s="370" t="s">
        <v>19</v>
      </c>
      <c r="R7" s="536" t="s">
        <v>117</v>
      </c>
      <c r="S7" s="609" t="s">
        <v>1018</v>
      </c>
    </row>
    <row r="8" spans="2:19" ht="82.5" customHeight="1" thickBot="1" x14ac:dyDescent="0.35">
      <c r="B8" s="613"/>
      <c r="C8" s="8" t="s">
        <v>27</v>
      </c>
      <c r="D8" s="9" t="s">
        <v>25</v>
      </c>
      <c r="E8" s="10" t="s">
        <v>28</v>
      </c>
      <c r="F8" s="13" t="s">
        <v>18</v>
      </c>
      <c r="G8" s="8" t="s">
        <v>18</v>
      </c>
      <c r="H8" s="8" t="s">
        <v>18</v>
      </c>
      <c r="I8" s="8" t="s">
        <v>18</v>
      </c>
      <c r="J8" s="8" t="s">
        <v>18</v>
      </c>
      <c r="K8" s="11">
        <v>42736</v>
      </c>
      <c r="L8" s="14">
        <v>42552</v>
      </c>
      <c r="M8" s="12">
        <v>43252</v>
      </c>
      <c r="N8" s="5" t="s">
        <v>19</v>
      </c>
      <c r="O8" s="8" t="s">
        <v>117</v>
      </c>
      <c r="P8" s="4"/>
      <c r="Q8" s="370" t="s">
        <v>19</v>
      </c>
      <c r="R8" s="536" t="s">
        <v>117</v>
      </c>
      <c r="S8" s="610"/>
    </row>
    <row r="9" spans="2:19" ht="42" hidden="1" customHeight="1" x14ac:dyDescent="0.3"/>
    <row r="10" spans="2:19" ht="27.75" customHeight="1" x14ac:dyDescent="0.3">
      <c r="M10" s="611" t="s">
        <v>115</v>
      </c>
      <c r="N10" s="612"/>
      <c r="O10" s="51">
        <f>+P13</f>
        <v>1</v>
      </c>
      <c r="P10" s="51">
        <v>0.25</v>
      </c>
    </row>
    <row r="11" spans="2:19" ht="15" thickBot="1" x14ac:dyDescent="0.35"/>
    <row r="12" spans="2:19" ht="36.75" customHeight="1" x14ac:dyDescent="0.3">
      <c r="N12" s="6" t="s">
        <v>116</v>
      </c>
      <c r="O12" s="6" t="s">
        <v>109</v>
      </c>
      <c r="P12" s="6" t="s">
        <v>110</v>
      </c>
      <c r="Q12" s="6" t="s">
        <v>116</v>
      </c>
      <c r="R12" s="6" t="s">
        <v>109</v>
      </c>
      <c r="S12" s="6" t="s">
        <v>110</v>
      </c>
    </row>
    <row r="13" spans="2:19" x14ac:dyDescent="0.3">
      <c r="N13" s="5">
        <v>2</v>
      </c>
      <c r="O13" s="5">
        <v>2</v>
      </c>
      <c r="P13" s="54">
        <f>+O13/N13</f>
        <v>1</v>
      </c>
      <c r="Q13" s="370">
        <v>2</v>
      </c>
      <c r="R13" s="370">
        <v>2</v>
      </c>
      <c r="S13" s="54">
        <f>+R13/Q13</f>
        <v>1</v>
      </c>
    </row>
  </sheetData>
  <dataConsolidate/>
  <mergeCells count="13">
    <mergeCell ref="Q4:S5"/>
    <mergeCell ref="S7:S8"/>
    <mergeCell ref="M10:N10"/>
    <mergeCell ref="N4:P5"/>
    <mergeCell ref="B7:B8"/>
    <mergeCell ref="B2:M2"/>
    <mergeCell ref="B4:B6"/>
    <mergeCell ref="C4:C6"/>
    <mergeCell ref="D4:D6"/>
    <mergeCell ref="E4:E6"/>
    <mergeCell ref="F4:F5"/>
    <mergeCell ref="G4:G5"/>
    <mergeCell ref="H4:M5"/>
  </mergeCells>
  <dataValidations count="1">
    <dataValidation type="list" allowBlank="1" showInputMessage="1" showErrorMessage="1" sqref="B7 F7:G8">
      <formula1>#REF!</formula1>
    </dataValidation>
  </dataValidations>
  <printOptions horizontalCentered="1"/>
  <pageMargins left="0.12" right="3.937007874015748E-2" top="0.74803149606299213" bottom="0.74803149606299213" header="0.31496062992125984" footer="0.31496062992125984"/>
  <pageSetup scale="57"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H57"/>
  <sheetViews>
    <sheetView zoomScale="80" zoomScaleNormal="80" workbookViewId="0">
      <pane xSplit="3" ySplit="5" topLeftCell="P36" activePane="bottomRight" state="frozen"/>
      <selection pane="topRight" activeCell="D1" sqref="D1"/>
      <selection pane="bottomLeft" activeCell="A6" sqref="A6"/>
      <selection pane="bottomRight" activeCell="R42" sqref="R42"/>
    </sheetView>
  </sheetViews>
  <sheetFormatPr defaultColWidth="11.5546875" defaultRowHeight="14.4" x14ac:dyDescent="0.3"/>
  <cols>
    <col min="1" max="2" width="24.44140625" style="1" customWidth="1"/>
    <col min="3" max="3" width="30.33203125" style="1" customWidth="1"/>
    <col min="4" max="4" width="22.88671875" style="1" bestFit="1" customWidth="1"/>
    <col min="5" max="5" width="24.44140625" style="1" hidden="1" customWidth="1"/>
    <col min="6" max="6" width="27.44140625" style="1" hidden="1" customWidth="1"/>
    <col min="7" max="7" width="27.33203125" style="1" hidden="1" customWidth="1"/>
    <col min="8" max="8" width="20.88671875" style="1" customWidth="1"/>
    <col min="9" max="11" width="27.33203125" style="1" customWidth="1"/>
    <col min="12" max="12" width="27.33203125" style="1" hidden="1" customWidth="1"/>
    <col min="13" max="13" width="20.6640625" style="1" customWidth="1"/>
    <col min="14" max="14" width="23.5546875" style="1" customWidth="1"/>
    <col min="15" max="15" width="40.5546875" style="1" customWidth="1"/>
    <col min="16" max="16" width="37.33203125" style="1" customWidth="1"/>
    <col min="17" max="17" width="29.6640625" style="1" customWidth="1"/>
    <col min="18" max="18" width="40.88671875" style="511" customWidth="1"/>
    <col min="19" max="19" width="53" style="511" customWidth="1"/>
    <col min="20" max="20" width="45.5546875" style="511" customWidth="1"/>
    <col min="21" max="213" width="11.5546875" style="1"/>
    <col min="214" max="214" width="1.6640625" style="1" customWidth="1"/>
    <col min="215" max="216" width="28.6640625" style="1" customWidth="1"/>
    <col min="217" max="217" width="22.88671875" style="1" bestFit="1" customWidth="1"/>
    <col min="218" max="219" width="40.109375" style="1" customWidth="1"/>
    <col min="220" max="220" width="27.33203125" style="1" customWidth="1"/>
    <col min="221" max="221" width="20.6640625" style="1" customWidth="1"/>
    <col min="222" max="222" width="22.44140625" style="1" customWidth="1"/>
    <col min="223" max="223" width="21.33203125" style="1" customWidth="1"/>
    <col min="224" max="224" width="16" style="1" bestFit="1" customWidth="1"/>
    <col min="225" max="225" width="49" style="1" customWidth="1"/>
    <col min="226" max="469" width="11.5546875" style="1"/>
    <col min="470" max="470" width="1.6640625" style="1" customWidth="1"/>
    <col min="471" max="472" width="28.6640625" style="1" customWidth="1"/>
    <col min="473" max="473" width="22.88671875" style="1" bestFit="1" customWidth="1"/>
    <col min="474" max="475" width="40.109375" style="1" customWidth="1"/>
    <col min="476" max="476" width="27.33203125" style="1" customWidth="1"/>
    <col min="477" max="477" width="20.6640625" style="1" customWidth="1"/>
    <col min="478" max="478" width="22.44140625" style="1" customWidth="1"/>
    <col min="479" max="479" width="21.33203125" style="1" customWidth="1"/>
    <col min="480" max="480" width="16" style="1" bestFit="1" customWidth="1"/>
    <col min="481" max="481" width="49" style="1" customWidth="1"/>
    <col min="482" max="725" width="11.5546875" style="1"/>
    <col min="726" max="726" width="1.6640625" style="1" customWidth="1"/>
    <col min="727" max="728" width="28.6640625" style="1" customWidth="1"/>
    <col min="729" max="729" width="22.88671875" style="1" bestFit="1" customWidth="1"/>
    <col min="730" max="731" width="40.109375" style="1" customWidth="1"/>
    <col min="732" max="732" width="27.33203125" style="1" customWidth="1"/>
    <col min="733" max="733" width="20.6640625" style="1" customWidth="1"/>
    <col min="734" max="734" width="22.44140625" style="1" customWidth="1"/>
    <col min="735" max="735" width="21.33203125" style="1" customWidth="1"/>
    <col min="736" max="736" width="16" style="1" bestFit="1" customWidth="1"/>
    <col min="737" max="737" width="49" style="1" customWidth="1"/>
    <col min="738" max="981" width="11.5546875" style="1"/>
    <col min="982" max="982" width="1.6640625" style="1" customWidth="1"/>
    <col min="983" max="984" width="28.6640625" style="1" customWidth="1"/>
    <col min="985" max="985" width="22.88671875" style="1" bestFit="1" customWidth="1"/>
    <col min="986" max="987" width="40.109375" style="1" customWidth="1"/>
    <col min="988" max="988" width="27.33203125" style="1" customWidth="1"/>
    <col min="989" max="989" width="20.6640625" style="1" customWidth="1"/>
    <col min="990" max="990" width="22.44140625" style="1" customWidth="1"/>
    <col min="991" max="991" width="21.33203125" style="1" customWidth="1"/>
    <col min="992" max="992" width="16" style="1" bestFit="1" customWidth="1"/>
    <col min="993" max="993" width="49" style="1" customWidth="1"/>
    <col min="994" max="1237" width="11.5546875" style="1"/>
    <col min="1238" max="1238" width="1.6640625" style="1" customWidth="1"/>
    <col min="1239" max="1240" width="28.6640625" style="1" customWidth="1"/>
    <col min="1241" max="1241" width="22.88671875" style="1" bestFit="1" customWidth="1"/>
    <col min="1242" max="1243" width="40.109375" style="1" customWidth="1"/>
    <col min="1244" max="1244" width="27.33203125" style="1" customWidth="1"/>
    <col min="1245" max="1245" width="20.6640625" style="1" customWidth="1"/>
    <col min="1246" max="1246" width="22.44140625" style="1" customWidth="1"/>
    <col min="1247" max="1247" width="21.33203125" style="1" customWidth="1"/>
    <col min="1248" max="1248" width="16" style="1" bestFit="1" customWidth="1"/>
    <col min="1249" max="1249" width="49" style="1" customWidth="1"/>
    <col min="1250" max="1493" width="11.5546875" style="1"/>
    <col min="1494" max="1494" width="1.6640625" style="1" customWidth="1"/>
    <col min="1495" max="1496" width="28.6640625" style="1" customWidth="1"/>
    <col min="1497" max="1497" width="22.88671875" style="1" bestFit="1" customWidth="1"/>
    <col min="1498" max="1499" width="40.109375" style="1" customWidth="1"/>
    <col min="1500" max="1500" width="27.33203125" style="1" customWidth="1"/>
    <col min="1501" max="1501" width="20.6640625" style="1" customWidth="1"/>
    <col min="1502" max="1502" width="22.44140625" style="1" customWidth="1"/>
    <col min="1503" max="1503" width="21.33203125" style="1" customWidth="1"/>
    <col min="1504" max="1504" width="16" style="1" bestFit="1" customWidth="1"/>
    <col min="1505" max="1505" width="49" style="1" customWidth="1"/>
    <col min="1506" max="1749" width="11.5546875" style="1"/>
    <col min="1750" max="1750" width="1.6640625" style="1" customWidth="1"/>
    <col min="1751" max="1752" width="28.6640625" style="1" customWidth="1"/>
    <col min="1753" max="1753" width="22.88671875" style="1" bestFit="1" customWidth="1"/>
    <col min="1754" max="1755" width="40.109375" style="1" customWidth="1"/>
    <col min="1756" max="1756" width="27.33203125" style="1" customWidth="1"/>
    <col min="1757" max="1757" width="20.6640625" style="1" customWidth="1"/>
    <col min="1758" max="1758" width="22.44140625" style="1" customWidth="1"/>
    <col min="1759" max="1759" width="21.33203125" style="1" customWidth="1"/>
    <col min="1760" max="1760" width="16" style="1" bestFit="1" customWidth="1"/>
    <col min="1761" max="1761" width="49" style="1" customWidth="1"/>
    <col min="1762" max="2005" width="11.5546875" style="1"/>
    <col min="2006" max="2006" width="1.6640625" style="1" customWidth="1"/>
    <col min="2007" max="2008" width="28.6640625" style="1" customWidth="1"/>
    <col min="2009" max="2009" width="22.88671875" style="1" bestFit="1" customWidth="1"/>
    <col min="2010" max="2011" width="40.109375" style="1" customWidth="1"/>
    <col min="2012" max="2012" width="27.33203125" style="1" customWidth="1"/>
    <col min="2013" max="2013" width="20.6640625" style="1" customWidth="1"/>
    <col min="2014" max="2014" width="22.44140625" style="1" customWidth="1"/>
    <col min="2015" max="2015" width="21.33203125" style="1" customWidth="1"/>
    <col min="2016" max="2016" width="16" style="1" bestFit="1" customWidth="1"/>
    <col min="2017" max="2017" width="49" style="1" customWidth="1"/>
    <col min="2018" max="2261" width="11.5546875" style="1"/>
    <col min="2262" max="2262" width="1.6640625" style="1" customWidth="1"/>
    <col min="2263" max="2264" width="28.6640625" style="1" customWidth="1"/>
    <col min="2265" max="2265" width="22.88671875" style="1" bestFit="1" customWidth="1"/>
    <col min="2266" max="2267" width="40.109375" style="1" customWidth="1"/>
    <col min="2268" max="2268" width="27.33203125" style="1" customWidth="1"/>
    <col min="2269" max="2269" width="20.6640625" style="1" customWidth="1"/>
    <col min="2270" max="2270" width="22.44140625" style="1" customWidth="1"/>
    <col min="2271" max="2271" width="21.33203125" style="1" customWidth="1"/>
    <col min="2272" max="2272" width="16" style="1" bestFit="1" customWidth="1"/>
    <col min="2273" max="2273" width="49" style="1" customWidth="1"/>
    <col min="2274" max="2517" width="11.5546875" style="1"/>
    <col min="2518" max="2518" width="1.6640625" style="1" customWidth="1"/>
    <col min="2519" max="2520" width="28.6640625" style="1" customWidth="1"/>
    <col min="2521" max="2521" width="22.88671875" style="1" bestFit="1" customWidth="1"/>
    <col min="2522" max="2523" width="40.109375" style="1" customWidth="1"/>
    <col min="2524" max="2524" width="27.33203125" style="1" customWidth="1"/>
    <col min="2525" max="2525" width="20.6640625" style="1" customWidth="1"/>
    <col min="2526" max="2526" width="22.44140625" style="1" customWidth="1"/>
    <col min="2527" max="2527" width="21.33203125" style="1" customWidth="1"/>
    <col min="2528" max="2528" width="16" style="1" bestFit="1" customWidth="1"/>
    <col min="2529" max="2529" width="49" style="1" customWidth="1"/>
    <col min="2530" max="2773" width="11.5546875" style="1"/>
    <col min="2774" max="2774" width="1.6640625" style="1" customWidth="1"/>
    <col min="2775" max="2776" width="28.6640625" style="1" customWidth="1"/>
    <col min="2777" max="2777" width="22.88671875" style="1" bestFit="1" customWidth="1"/>
    <col min="2778" max="2779" width="40.109375" style="1" customWidth="1"/>
    <col min="2780" max="2780" width="27.33203125" style="1" customWidth="1"/>
    <col min="2781" max="2781" width="20.6640625" style="1" customWidth="1"/>
    <col min="2782" max="2782" width="22.44140625" style="1" customWidth="1"/>
    <col min="2783" max="2783" width="21.33203125" style="1" customWidth="1"/>
    <col min="2784" max="2784" width="16" style="1" bestFit="1" customWidth="1"/>
    <col min="2785" max="2785" width="49" style="1" customWidth="1"/>
    <col min="2786" max="3029" width="11.5546875" style="1"/>
    <col min="3030" max="3030" width="1.6640625" style="1" customWidth="1"/>
    <col min="3031" max="3032" width="28.6640625" style="1" customWidth="1"/>
    <col min="3033" max="3033" width="22.88671875" style="1" bestFit="1" customWidth="1"/>
    <col min="3034" max="3035" width="40.109375" style="1" customWidth="1"/>
    <col min="3036" max="3036" width="27.33203125" style="1" customWidth="1"/>
    <col min="3037" max="3037" width="20.6640625" style="1" customWidth="1"/>
    <col min="3038" max="3038" width="22.44140625" style="1" customWidth="1"/>
    <col min="3039" max="3039" width="21.33203125" style="1" customWidth="1"/>
    <col min="3040" max="3040" width="16" style="1" bestFit="1" customWidth="1"/>
    <col min="3041" max="3041" width="49" style="1" customWidth="1"/>
    <col min="3042" max="3285" width="11.5546875" style="1"/>
    <col min="3286" max="3286" width="1.6640625" style="1" customWidth="1"/>
    <col min="3287" max="3288" width="28.6640625" style="1" customWidth="1"/>
    <col min="3289" max="3289" width="22.88671875" style="1" bestFit="1" customWidth="1"/>
    <col min="3290" max="3291" width="40.109375" style="1" customWidth="1"/>
    <col min="3292" max="3292" width="27.33203125" style="1" customWidth="1"/>
    <col min="3293" max="3293" width="20.6640625" style="1" customWidth="1"/>
    <col min="3294" max="3294" width="22.44140625" style="1" customWidth="1"/>
    <col min="3295" max="3295" width="21.33203125" style="1" customWidth="1"/>
    <col min="3296" max="3296" width="16" style="1" bestFit="1" customWidth="1"/>
    <col min="3297" max="3297" width="49" style="1" customWidth="1"/>
    <col min="3298" max="3541" width="11.5546875" style="1"/>
    <col min="3542" max="3542" width="1.6640625" style="1" customWidth="1"/>
    <col min="3543" max="3544" width="28.6640625" style="1" customWidth="1"/>
    <col min="3545" max="3545" width="22.88671875" style="1" bestFit="1" customWidth="1"/>
    <col min="3546" max="3547" width="40.109375" style="1" customWidth="1"/>
    <col min="3548" max="3548" width="27.33203125" style="1" customWidth="1"/>
    <col min="3549" max="3549" width="20.6640625" style="1" customWidth="1"/>
    <col min="3550" max="3550" width="22.44140625" style="1" customWidth="1"/>
    <col min="3551" max="3551" width="21.33203125" style="1" customWidth="1"/>
    <col min="3552" max="3552" width="16" style="1" bestFit="1" customWidth="1"/>
    <col min="3553" max="3553" width="49" style="1" customWidth="1"/>
    <col min="3554" max="3797" width="11.5546875" style="1"/>
    <col min="3798" max="3798" width="1.6640625" style="1" customWidth="1"/>
    <col min="3799" max="3800" width="28.6640625" style="1" customWidth="1"/>
    <col min="3801" max="3801" width="22.88671875" style="1" bestFit="1" customWidth="1"/>
    <col min="3802" max="3803" width="40.109375" style="1" customWidth="1"/>
    <col min="3804" max="3804" width="27.33203125" style="1" customWidth="1"/>
    <col min="3805" max="3805" width="20.6640625" style="1" customWidth="1"/>
    <col min="3806" max="3806" width="22.44140625" style="1" customWidth="1"/>
    <col min="3807" max="3807" width="21.33203125" style="1" customWidth="1"/>
    <col min="3808" max="3808" width="16" style="1" bestFit="1" customWidth="1"/>
    <col min="3809" max="3809" width="49" style="1" customWidth="1"/>
    <col min="3810" max="4053" width="11.5546875" style="1"/>
    <col min="4054" max="4054" width="1.6640625" style="1" customWidth="1"/>
    <col min="4055" max="4056" width="28.6640625" style="1" customWidth="1"/>
    <col min="4057" max="4057" width="22.88671875" style="1" bestFit="1" customWidth="1"/>
    <col min="4058" max="4059" width="40.109375" style="1" customWidth="1"/>
    <col min="4060" max="4060" width="27.33203125" style="1" customWidth="1"/>
    <col min="4061" max="4061" width="20.6640625" style="1" customWidth="1"/>
    <col min="4062" max="4062" width="22.44140625" style="1" customWidth="1"/>
    <col min="4063" max="4063" width="21.33203125" style="1" customWidth="1"/>
    <col min="4064" max="4064" width="16" style="1" bestFit="1" customWidth="1"/>
    <col min="4065" max="4065" width="49" style="1" customWidth="1"/>
    <col min="4066" max="4309" width="11.5546875" style="1"/>
    <col min="4310" max="4310" width="1.6640625" style="1" customWidth="1"/>
    <col min="4311" max="4312" width="28.6640625" style="1" customWidth="1"/>
    <col min="4313" max="4313" width="22.88671875" style="1" bestFit="1" customWidth="1"/>
    <col min="4314" max="4315" width="40.109375" style="1" customWidth="1"/>
    <col min="4316" max="4316" width="27.33203125" style="1" customWidth="1"/>
    <col min="4317" max="4317" width="20.6640625" style="1" customWidth="1"/>
    <col min="4318" max="4318" width="22.44140625" style="1" customWidth="1"/>
    <col min="4319" max="4319" width="21.33203125" style="1" customWidth="1"/>
    <col min="4320" max="4320" width="16" style="1" bestFit="1" customWidth="1"/>
    <col min="4321" max="4321" width="49" style="1" customWidth="1"/>
    <col min="4322" max="4565" width="11.5546875" style="1"/>
    <col min="4566" max="4566" width="1.6640625" style="1" customWidth="1"/>
    <col min="4567" max="4568" width="28.6640625" style="1" customWidth="1"/>
    <col min="4569" max="4569" width="22.88671875" style="1" bestFit="1" customWidth="1"/>
    <col min="4570" max="4571" width="40.109375" style="1" customWidth="1"/>
    <col min="4572" max="4572" width="27.33203125" style="1" customWidth="1"/>
    <col min="4573" max="4573" width="20.6640625" style="1" customWidth="1"/>
    <col min="4574" max="4574" width="22.44140625" style="1" customWidth="1"/>
    <col min="4575" max="4575" width="21.33203125" style="1" customWidth="1"/>
    <col min="4576" max="4576" width="16" style="1" bestFit="1" customWidth="1"/>
    <col min="4577" max="4577" width="49" style="1" customWidth="1"/>
    <col min="4578" max="4821" width="11.5546875" style="1"/>
    <col min="4822" max="4822" width="1.6640625" style="1" customWidth="1"/>
    <col min="4823" max="4824" width="28.6640625" style="1" customWidth="1"/>
    <col min="4825" max="4825" width="22.88671875" style="1" bestFit="1" customWidth="1"/>
    <col min="4826" max="4827" width="40.109375" style="1" customWidth="1"/>
    <col min="4828" max="4828" width="27.33203125" style="1" customWidth="1"/>
    <col min="4829" max="4829" width="20.6640625" style="1" customWidth="1"/>
    <col min="4830" max="4830" width="22.44140625" style="1" customWidth="1"/>
    <col min="4831" max="4831" width="21.33203125" style="1" customWidth="1"/>
    <col min="4832" max="4832" width="16" style="1" bestFit="1" customWidth="1"/>
    <col min="4833" max="4833" width="49" style="1" customWidth="1"/>
    <col min="4834" max="5077" width="11.5546875" style="1"/>
    <col min="5078" max="5078" width="1.6640625" style="1" customWidth="1"/>
    <col min="5079" max="5080" width="28.6640625" style="1" customWidth="1"/>
    <col min="5081" max="5081" width="22.88671875" style="1" bestFit="1" customWidth="1"/>
    <col min="5082" max="5083" width="40.109375" style="1" customWidth="1"/>
    <col min="5084" max="5084" width="27.33203125" style="1" customWidth="1"/>
    <col min="5085" max="5085" width="20.6640625" style="1" customWidth="1"/>
    <col min="5086" max="5086" width="22.44140625" style="1" customWidth="1"/>
    <col min="5087" max="5087" width="21.33203125" style="1" customWidth="1"/>
    <col min="5088" max="5088" width="16" style="1" bestFit="1" customWidth="1"/>
    <col min="5089" max="5089" width="49" style="1" customWidth="1"/>
    <col min="5090" max="5333" width="11.5546875" style="1"/>
    <col min="5334" max="5334" width="1.6640625" style="1" customWidth="1"/>
    <col min="5335" max="5336" width="28.6640625" style="1" customWidth="1"/>
    <col min="5337" max="5337" width="22.88671875" style="1" bestFit="1" customWidth="1"/>
    <col min="5338" max="5339" width="40.109375" style="1" customWidth="1"/>
    <col min="5340" max="5340" width="27.33203125" style="1" customWidth="1"/>
    <col min="5341" max="5341" width="20.6640625" style="1" customWidth="1"/>
    <col min="5342" max="5342" width="22.44140625" style="1" customWidth="1"/>
    <col min="5343" max="5343" width="21.33203125" style="1" customWidth="1"/>
    <col min="5344" max="5344" width="16" style="1" bestFit="1" customWidth="1"/>
    <col min="5345" max="5345" width="49" style="1" customWidth="1"/>
    <col min="5346" max="5589" width="11.5546875" style="1"/>
    <col min="5590" max="5590" width="1.6640625" style="1" customWidth="1"/>
    <col min="5591" max="5592" width="28.6640625" style="1" customWidth="1"/>
    <col min="5593" max="5593" width="22.88671875" style="1" bestFit="1" customWidth="1"/>
    <col min="5594" max="5595" width="40.109375" style="1" customWidth="1"/>
    <col min="5596" max="5596" width="27.33203125" style="1" customWidth="1"/>
    <col min="5597" max="5597" width="20.6640625" style="1" customWidth="1"/>
    <col min="5598" max="5598" width="22.44140625" style="1" customWidth="1"/>
    <col min="5599" max="5599" width="21.33203125" style="1" customWidth="1"/>
    <col min="5600" max="5600" width="16" style="1" bestFit="1" customWidth="1"/>
    <col min="5601" max="5601" width="49" style="1" customWidth="1"/>
    <col min="5602" max="5845" width="11.5546875" style="1"/>
    <col min="5846" max="5846" width="1.6640625" style="1" customWidth="1"/>
    <col min="5847" max="5848" width="28.6640625" style="1" customWidth="1"/>
    <col min="5849" max="5849" width="22.88671875" style="1" bestFit="1" customWidth="1"/>
    <col min="5850" max="5851" width="40.109375" style="1" customWidth="1"/>
    <col min="5852" max="5852" width="27.33203125" style="1" customWidth="1"/>
    <col min="5853" max="5853" width="20.6640625" style="1" customWidth="1"/>
    <col min="5854" max="5854" width="22.44140625" style="1" customWidth="1"/>
    <col min="5855" max="5855" width="21.33203125" style="1" customWidth="1"/>
    <col min="5856" max="5856" width="16" style="1" bestFit="1" customWidth="1"/>
    <col min="5857" max="5857" width="49" style="1" customWidth="1"/>
    <col min="5858" max="6101" width="11.5546875" style="1"/>
    <col min="6102" max="6102" width="1.6640625" style="1" customWidth="1"/>
    <col min="6103" max="6104" width="28.6640625" style="1" customWidth="1"/>
    <col min="6105" max="6105" width="22.88671875" style="1" bestFit="1" customWidth="1"/>
    <col min="6106" max="6107" width="40.109375" style="1" customWidth="1"/>
    <col min="6108" max="6108" width="27.33203125" style="1" customWidth="1"/>
    <col min="6109" max="6109" width="20.6640625" style="1" customWidth="1"/>
    <col min="6110" max="6110" width="22.44140625" style="1" customWidth="1"/>
    <col min="6111" max="6111" width="21.33203125" style="1" customWidth="1"/>
    <col min="6112" max="6112" width="16" style="1" bestFit="1" customWidth="1"/>
    <col min="6113" max="6113" width="49" style="1" customWidth="1"/>
    <col min="6114" max="6357" width="11.5546875" style="1"/>
    <col min="6358" max="6358" width="1.6640625" style="1" customWidth="1"/>
    <col min="6359" max="6360" width="28.6640625" style="1" customWidth="1"/>
    <col min="6361" max="6361" width="22.88671875" style="1" bestFit="1" customWidth="1"/>
    <col min="6362" max="6363" width="40.109375" style="1" customWidth="1"/>
    <col min="6364" max="6364" width="27.33203125" style="1" customWidth="1"/>
    <col min="6365" max="6365" width="20.6640625" style="1" customWidth="1"/>
    <col min="6366" max="6366" width="22.44140625" style="1" customWidth="1"/>
    <col min="6367" max="6367" width="21.33203125" style="1" customWidth="1"/>
    <col min="6368" max="6368" width="16" style="1" bestFit="1" customWidth="1"/>
    <col min="6369" max="6369" width="49" style="1" customWidth="1"/>
    <col min="6370" max="6613" width="11.5546875" style="1"/>
    <col min="6614" max="6614" width="1.6640625" style="1" customWidth="1"/>
    <col min="6615" max="6616" width="28.6640625" style="1" customWidth="1"/>
    <col min="6617" max="6617" width="22.88671875" style="1" bestFit="1" customWidth="1"/>
    <col min="6618" max="6619" width="40.109375" style="1" customWidth="1"/>
    <col min="6620" max="6620" width="27.33203125" style="1" customWidth="1"/>
    <col min="6621" max="6621" width="20.6640625" style="1" customWidth="1"/>
    <col min="6622" max="6622" width="22.44140625" style="1" customWidth="1"/>
    <col min="6623" max="6623" width="21.33203125" style="1" customWidth="1"/>
    <col min="6624" max="6624" width="16" style="1" bestFit="1" customWidth="1"/>
    <col min="6625" max="6625" width="49" style="1" customWidth="1"/>
    <col min="6626" max="6869" width="11.5546875" style="1"/>
    <col min="6870" max="6870" width="1.6640625" style="1" customWidth="1"/>
    <col min="6871" max="6872" width="28.6640625" style="1" customWidth="1"/>
    <col min="6873" max="6873" width="22.88671875" style="1" bestFit="1" customWidth="1"/>
    <col min="6874" max="6875" width="40.109375" style="1" customWidth="1"/>
    <col min="6876" max="6876" width="27.33203125" style="1" customWidth="1"/>
    <col min="6877" max="6877" width="20.6640625" style="1" customWidth="1"/>
    <col min="6878" max="6878" width="22.44140625" style="1" customWidth="1"/>
    <col min="6879" max="6879" width="21.33203125" style="1" customWidth="1"/>
    <col min="6880" max="6880" width="16" style="1" bestFit="1" customWidth="1"/>
    <col min="6881" max="6881" width="49" style="1" customWidth="1"/>
    <col min="6882" max="7125" width="11.5546875" style="1"/>
    <col min="7126" max="7126" width="1.6640625" style="1" customWidth="1"/>
    <col min="7127" max="7128" width="28.6640625" style="1" customWidth="1"/>
    <col min="7129" max="7129" width="22.88671875" style="1" bestFit="1" customWidth="1"/>
    <col min="7130" max="7131" width="40.109375" style="1" customWidth="1"/>
    <col min="7132" max="7132" width="27.33203125" style="1" customWidth="1"/>
    <col min="7133" max="7133" width="20.6640625" style="1" customWidth="1"/>
    <col min="7134" max="7134" width="22.44140625" style="1" customWidth="1"/>
    <col min="7135" max="7135" width="21.33203125" style="1" customWidth="1"/>
    <col min="7136" max="7136" width="16" style="1" bestFit="1" customWidth="1"/>
    <col min="7137" max="7137" width="49" style="1" customWidth="1"/>
    <col min="7138" max="7381" width="11.5546875" style="1"/>
    <col min="7382" max="7382" width="1.6640625" style="1" customWidth="1"/>
    <col min="7383" max="7384" width="28.6640625" style="1" customWidth="1"/>
    <col min="7385" max="7385" width="22.88671875" style="1" bestFit="1" customWidth="1"/>
    <col min="7386" max="7387" width="40.109375" style="1" customWidth="1"/>
    <col min="7388" max="7388" width="27.33203125" style="1" customWidth="1"/>
    <col min="7389" max="7389" width="20.6640625" style="1" customWidth="1"/>
    <col min="7390" max="7390" width="22.44140625" style="1" customWidth="1"/>
    <col min="7391" max="7391" width="21.33203125" style="1" customWidth="1"/>
    <col min="7392" max="7392" width="16" style="1" bestFit="1" customWidth="1"/>
    <col min="7393" max="7393" width="49" style="1" customWidth="1"/>
    <col min="7394" max="7637" width="11.5546875" style="1"/>
    <col min="7638" max="7638" width="1.6640625" style="1" customWidth="1"/>
    <col min="7639" max="7640" width="28.6640625" style="1" customWidth="1"/>
    <col min="7641" max="7641" width="22.88671875" style="1" bestFit="1" customWidth="1"/>
    <col min="7642" max="7643" width="40.109375" style="1" customWidth="1"/>
    <col min="7644" max="7644" width="27.33203125" style="1" customWidth="1"/>
    <col min="7645" max="7645" width="20.6640625" style="1" customWidth="1"/>
    <col min="7646" max="7646" width="22.44140625" style="1" customWidth="1"/>
    <col min="7647" max="7647" width="21.33203125" style="1" customWidth="1"/>
    <col min="7648" max="7648" width="16" style="1" bestFit="1" customWidth="1"/>
    <col min="7649" max="7649" width="49" style="1" customWidth="1"/>
    <col min="7650" max="7893" width="11.5546875" style="1"/>
    <col min="7894" max="7894" width="1.6640625" style="1" customWidth="1"/>
    <col min="7895" max="7896" width="28.6640625" style="1" customWidth="1"/>
    <col min="7897" max="7897" width="22.88671875" style="1" bestFit="1" customWidth="1"/>
    <col min="7898" max="7899" width="40.109375" style="1" customWidth="1"/>
    <col min="7900" max="7900" width="27.33203125" style="1" customWidth="1"/>
    <col min="7901" max="7901" width="20.6640625" style="1" customWidth="1"/>
    <col min="7902" max="7902" width="22.44140625" style="1" customWidth="1"/>
    <col min="7903" max="7903" width="21.33203125" style="1" customWidth="1"/>
    <col min="7904" max="7904" width="16" style="1" bestFit="1" customWidth="1"/>
    <col min="7905" max="7905" width="49" style="1" customWidth="1"/>
    <col min="7906" max="8149" width="11.5546875" style="1"/>
    <col min="8150" max="8150" width="1.6640625" style="1" customWidth="1"/>
    <col min="8151" max="8152" width="28.6640625" style="1" customWidth="1"/>
    <col min="8153" max="8153" width="22.88671875" style="1" bestFit="1" customWidth="1"/>
    <col min="8154" max="8155" width="40.109375" style="1" customWidth="1"/>
    <col min="8156" max="8156" width="27.33203125" style="1" customWidth="1"/>
    <col min="8157" max="8157" width="20.6640625" style="1" customWidth="1"/>
    <col min="8158" max="8158" width="22.44140625" style="1" customWidth="1"/>
    <col min="8159" max="8159" width="21.33203125" style="1" customWidth="1"/>
    <col min="8160" max="8160" width="16" style="1" bestFit="1" customWidth="1"/>
    <col min="8161" max="8161" width="49" style="1" customWidth="1"/>
    <col min="8162" max="8405" width="11.5546875" style="1"/>
    <col min="8406" max="8406" width="1.6640625" style="1" customWidth="1"/>
    <col min="8407" max="8408" width="28.6640625" style="1" customWidth="1"/>
    <col min="8409" max="8409" width="22.88671875" style="1" bestFit="1" customWidth="1"/>
    <col min="8410" max="8411" width="40.109375" style="1" customWidth="1"/>
    <col min="8412" max="8412" width="27.33203125" style="1" customWidth="1"/>
    <col min="8413" max="8413" width="20.6640625" style="1" customWidth="1"/>
    <col min="8414" max="8414" width="22.44140625" style="1" customWidth="1"/>
    <col min="8415" max="8415" width="21.33203125" style="1" customWidth="1"/>
    <col min="8416" max="8416" width="16" style="1" bestFit="1" customWidth="1"/>
    <col min="8417" max="8417" width="49" style="1" customWidth="1"/>
    <col min="8418" max="8661" width="11.5546875" style="1"/>
    <col min="8662" max="8662" width="1.6640625" style="1" customWidth="1"/>
    <col min="8663" max="8664" width="28.6640625" style="1" customWidth="1"/>
    <col min="8665" max="8665" width="22.88671875" style="1" bestFit="1" customWidth="1"/>
    <col min="8666" max="8667" width="40.109375" style="1" customWidth="1"/>
    <col min="8668" max="8668" width="27.33203125" style="1" customWidth="1"/>
    <col min="8669" max="8669" width="20.6640625" style="1" customWidth="1"/>
    <col min="8670" max="8670" width="22.44140625" style="1" customWidth="1"/>
    <col min="8671" max="8671" width="21.33203125" style="1" customWidth="1"/>
    <col min="8672" max="8672" width="16" style="1" bestFit="1" customWidth="1"/>
    <col min="8673" max="8673" width="49" style="1" customWidth="1"/>
    <col min="8674" max="8917" width="11.5546875" style="1"/>
    <col min="8918" max="8918" width="1.6640625" style="1" customWidth="1"/>
    <col min="8919" max="8920" width="28.6640625" style="1" customWidth="1"/>
    <col min="8921" max="8921" width="22.88671875" style="1" bestFit="1" customWidth="1"/>
    <col min="8922" max="8923" width="40.109375" style="1" customWidth="1"/>
    <col min="8924" max="8924" width="27.33203125" style="1" customWidth="1"/>
    <col min="8925" max="8925" width="20.6640625" style="1" customWidth="1"/>
    <col min="8926" max="8926" width="22.44140625" style="1" customWidth="1"/>
    <col min="8927" max="8927" width="21.33203125" style="1" customWidth="1"/>
    <col min="8928" max="8928" width="16" style="1" bestFit="1" customWidth="1"/>
    <col min="8929" max="8929" width="49" style="1" customWidth="1"/>
    <col min="8930" max="9173" width="11.5546875" style="1"/>
    <col min="9174" max="9174" width="1.6640625" style="1" customWidth="1"/>
    <col min="9175" max="9176" width="28.6640625" style="1" customWidth="1"/>
    <col min="9177" max="9177" width="22.88671875" style="1" bestFit="1" customWidth="1"/>
    <col min="9178" max="9179" width="40.109375" style="1" customWidth="1"/>
    <col min="9180" max="9180" width="27.33203125" style="1" customWidth="1"/>
    <col min="9181" max="9181" width="20.6640625" style="1" customWidth="1"/>
    <col min="9182" max="9182" width="22.44140625" style="1" customWidth="1"/>
    <col min="9183" max="9183" width="21.33203125" style="1" customWidth="1"/>
    <col min="9184" max="9184" width="16" style="1" bestFit="1" customWidth="1"/>
    <col min="9185" max="9185" width="49" style="1" customWidth="1"/>
    <col min="9186" max="9429" width="11.5546875" style="1"/>
    <col min="9430" max="9430" width="1.6640625" style="1" customWidth="1"/>
    <col min="9431" max="9432" width="28.6640625" style="1" customWidth="1"/>
    <col min="9433" max="9433" width="22.88671875" style="1" bestFit="1" customWidth="1"/>
    <col min="9434" max="9435" width="40.109375" style="1" customWidth="1"/>
    <col min="9436" max="9436" width="27.33203125" style="1" customWidth="1"/>
    <col min="9437" max="9437" width="20.6640625" style="1" customWidth="1"/>
    <col min="9438" max="9438" width="22.44140625" style="1" customWidth="1"/>
    <col min="9439" max="9439" width="21.33203125" style="1" customWidth="1"/>
    <col min="9440" max="9440" width="16" style="1" bestFit="1" customWidth="1"/>
    <col min="9441" max="9441" width="49" style="1" customWidth="1"/>
    <col min="9442" max="9685" width="11.5546875" style="1"/>
    <col min="9686" max="9686" width="1.6640625" style="1" customWidth="1"/>
    <col min="9687" max="9688" width="28.6640625" style="1" customWidth="1"/>
    <col min="9689" max="9689" width="22.88671875" style="1" bestFit="1" customWidth="1"/>
    <col min="9690" max="9691" width="40.109375" style="1" customWidth="1"/>
    <col min="9692" max="9692" width="27.33203125" style="1" customWidth="1"/>
    <col min="9693" max="9693" width="20.6640625" style="1" customWidth="1"/>
    <col min="9694" max="9694" width="22.44140625" style="1" customWidth="1"/>
    <col min="9695" max="9695" width="21.33203125" style="1" customWidth="1"/>
    <col min="9696" max="9696" width="16" style="1" bestFit="1" customWidth="1"/>
    <col min="9697" max="9697" width="49" style="1" customWidth="1"/>
    <col min="9698" max="9941" width="11.5546875" style="1"/>
    <col min="9942" max="9942" width="1.6640625" style="1" customWidth="1"/>
    <col min="9943" max="9944" width="28.6640625" style="1" customWidth="1"/>
    <col min="9945" max="9945" width="22.88671875" style="1" bestFit="1" customWidth="1"/>
    <col min="9946" max="9947" width="40.109375" style="1" customWidth="1"/>
    <col min="9948" max="9948" width="27.33203125" style="1" customWidth="1"/>
    <col min="9949" max="9949" width="20.6640625" style="1" customWidth="1"/>
    <col min="9950" max="9950" width="22.44140625" style="1" customWidth="1"/>
    <col min="9951" max="9951" width="21.33203125" style="1" customWidth="1"/>
    <col min="9952" max="9952" width="16" style="1" bestFit="1" customWidth="1"/>
    <col min="9953" max="9953" width="49" style="1" customWidth="1"/>
    <col min="9954" max="10197" width="11.5546875" style="1"/>
    <col min="10198" max="10198" width="1.6640625" style="1" customWidth="1"/>
    <col min="10199" max="10200" width="28.6640625" style="1" customWidth="1"/>
    <col min="10201" max="10201" width="22.88671875" style="1" bestFit="1" customWidth="1"/>
    <col min="10202" max="10203" width="40.109375" style="1" customWidth="1"/>
    <col min="10204" max="10204" width="27.33203125" style="1" customWidth="1"/>
    <col min="10205" max="10205" width="20.6640625" style="1" customWidth="1"/>
    <col min="10206" max="10206" width="22.44140625" style="1" customWidth="1"/>
    <col min="10207" max="10207" width="21.33203125" style="1" customWidth="1"/>
    <col min="10208" max="10208" width="16" style="1" bestFit="1" customWidth="1"/>
    <col min="10209" max="10209" width="49" style="1" customWidth="1"/>
    <col min="10210" max="10453" width="11.5546875" style="1"/>
    <col min="10454" max="10454" width="1.6640625" style="1" customWidth="1"/>
    <col min="10455" max="10456" width="28.6640625" style="1" customWidth="1"/>
    <col min="10457" max="10457" width="22.88671875" style="1" bestFit="1" customWidth="1"/>
    <col min="10458" max="10459" width="40.109375" style="1" customWidth="1"/>
    <col min="10460" max="10460" width="27.33203125" style="1" customWidth="1"/>
    <col min="10461" max="10461" width="20.6640625" style="1" customWidth="1"/>
    <col min="10462" max="10462" width="22.44140625" style="1" customWidth="1"/>
    <col min="10463" max="10463" width="21.33203125" style="1" customWidth="1"/>
    <col min="10464" max="10464" width="16" style="1" bestFit="1" customWidth="1"/>
    <col min="10465" max="10465" width="49" style="1" customWidth="1"/>
    <col min="10466" max="10709" width="11.5546875" style="1"/>
    <col min="10710" max="10710" width="1.6640625" style="1" customWidth="1"/>
    <col min="10711" max="10712" width="28.6640625" style="1" customWidth="1"/>
    <col min="10713" max="10713" width="22.88671875" style="1" bestFit="1" customWidth="1"/>
    <col min="10714" max="10715" width="40.109375" style="1" customWidth="1"/>
    <col min="10716" max="10716" width="27.33203125" style="1" customWidth="1"/>
    <col min="10717" max="10717" width="20.6640625" style="1" customWidth="1"/>
    <col min="10718" max="10718" width="22.44140625" style="1" customWidth="1"/>
    <col min="10719" max="10719" width="21.33203125" style="1" customWidth="1"/>
    <col min="10720" max="10720" width="16" style="1" bestFit="1" customWidth="1"/>
    <col min="10721" max="10721" width="49" style="1" customWidth="1"/>
    <col min="10722" max="10965" width="11.5546875" style="1"/>
    <col min="10966" max="10966" width="1.6640625" style="1" customWidth="1"/>
    <col min="10967" max="10968" width="28.6640625" style="1" customWidth="1"/>
    <col min="10969" max="10969" width="22.88671875" style="1" bestFit="1" customWidth="1"/>
    <col min="10970" max="10971" width="40.109375" style="1" customWidth="1"/>
    <col min="10972" max="10972" width="27.33203125" style="1" customWidth="1"/>
    <col min="10973" max="10973" width="20.6640625" style="1" customWidth="1"/>
    <col min="10974" max="10974" width="22.44140625" style="1" customWidth="1"/>
    <col min="10975" max="10975" width="21.33203125" style="1" customWidth="1"/>
    <col min="10976" max="10976" width="16" style="1" bestFit="1" customWidth="1"/>
    <col min="10977" max="10977" width="49" style="1" customWidth="1"/>
    <col min="10978" max="11221" width="11.5546875" style="1"/>
    <col min="11222" max="11222" width="1.6640625" style="1" customWidth="1"/>
    <col min="11223" max="11224" width="28.6640625" style="1" customWidth="1"/>
    <col min="11225" max="11225" width="22.88671875" style="1" bestFit="1" customWidth="1"/>
    <col min="11226" max="11227" width="40.109375" style="1" customWidth="1"/>
    <col min="11228" max="11228" width="27.33203125" style="1" customWidth="1"/>
    <col min="11229" max="11229" width="20.6640625" style="1" customWidth="1"/>
    <col min="11230" max="11230" width="22.44140625" style="1" customWidth="1"/>
    <col min="11231" max="11231" width="21.33203125" style="1" customWidth="1"/>
    <col min="11232" max="11232" width="16" style="1" bestFit="1" customWidth="1"/>
    <col min="11233" max="11233" width="49" style="1" customWidth="1"/>
    <col min="11234" max="11477" width="11.5546875" style="1"/>
    <col min="11478" max="11478" width="1.6640625" style="1" customWidth="1"/>
    <col min="11479" max="11480" width="28.6640625" style="1" customWidth="1"/>
    <col min="11481" max="11481" width="22.88671875" style="1" bestFit="1" customWidth="1"/>
    <col min="11482" max="11483" width="40.109375" style="1" customWidth="1"/>
    <col min="11484" max="11484" width="27.33203125" style="1" customWidth="1"/>
    <col min="11485" max="11485" width="20.6640625" style="1" customWidth="1"/>
    <col min="11486" max="11486" width="22.44140625" style="1" customWidth="1"/>
    <col min="11487" max="11487" width="21.33203125" style="1" customWidth="1"/>
    <col min="11488" max="11488" width="16" style="1" bestFit="1" customWidth="1"/>
    <col min="11489" max="11489" width="49" style="1" customWidth="1"/>
    <col min="11490" max="11733" width="11.5546875" style="1"/>
    <col min="11734" max="11734" width="1.6640625" style="1" customWidth="1"/>
    <col min="11735" max="11736" width="28.6640625" style="1" customWidth="1"/>
    <col min="11737" max="11737" width="22.88671875" style="1" bestFit="1" customWidth="1"/>
    <col min="11738" max="11739" width="40.109375" style="1" customWidth="1"/>
    <col min="11740" max="11740" width="27.33203125" style="1" customWidth="1"/>
    <col min="11741" max="11741" width="20.6640625" style="1" customWidth="1"/>
    <col min="11742" max="11742" width="22.44140625" style="1" customWidth="1"/>
    <col min="11743" max="11743" width="21.33203125" style="1" customWidth="1"/>
    <col min="11744" max="11744" width="16" style="1" bestFit="1" customWidth="1"/>
    <col min="11745" max="11745" width="49" style="1" customWidth="1"/>
    <col min="11746" max="11989" width="11.5546875" style="1"/>
    <col min="11990" max="11990" width="1.6640625" style="1" customWidth="1"/>
    <col min="11991" max="11992" width="28.6640625" style="1" customWidth="1"/>
    <col min="11993" max="11993" width="22.88671875" style="1" bestFit="1" customWidth="1"/>
    <col min="11994" max="11995" width="40.109375" style="1" customWidth="1"/>
    <col min="11996" max="11996" width="27.33203125" style="1" customWidth="1"/>
    <col min="11997" max="11997" width="20.6640625" style="1" customWidth="1"/>
    <col min="11998" max="11998" width="22.44140625" style="1" customWidth="1"/>
    <col min="11999" max="11999" width="21.33203125" style="1" customWidth="1"/>
    <col min="12000" max="12000" width="16" style="1" bestFit="1" customWidth="1"/>
    <col min="12001" max="12001" width="49" style="1" customWidth="1"/>
    <col min="12002" max="12245" width="11.5546875" style="1"/>
    <col min="12246" max="12246" width="1.6640625" style="1" customWidth="1"/>
    <col min="12247" max="12248" width="28.6640625" style="1" customWidth="1"/>
    <col min="12249" max="12249" width="22.88671875" style="1" bestFit="1" customWidth="1"/>
    <col min="12250" max="12251" width="40.109375" style="1" customWidth="1"/>
    <col min="12252" max="12252" width="27.33203125" style="1" customWidth="1"/>
    <col min="12253" max="12253" width="20.6640625" style="1" customWidth="1"/>
    <col min="12254" max="12254" width="22.44140625" style="1" customWidth="1"/>
    <col min="12255" max="12255" width="21.33203125" style="1" customWidth="1"/>
    <col min="12256" max="12256" width="16" style="1" bestFit="1" customWidth="1"/>
    <col min="12257" max="12257" width="49" style="1" customWidth="1"/>
    <col min="12258" max="12501" width="11.5546875" style="1"/>
    <col min="12502" max="12502" width="1.6640625" style="1" customWidth="1"/>
    <col min="12503" max="12504" width="28.6640625" style="1" customWidth="1"/>
    <col min="12505" max="12505" width="22.88671875" style="1" bestFit="1" customWidth="1"/>
    <col min="12506" max="12507" width="40.109375" style="1" customWidth="1"/>
    <col min="12508" max="12508" width="27.33203125" style="1" customWidth="1"/>
    <col min="12509" max="12509" width="20.6640625" style="1" customWidth="1"/>
    <col min="12510" max="12510" width="22.44140625" style="1" customWidth="1"/>
    <col min="12511" max="12511" width="21.33203125" style="1" customWidth="1"/>
    <col min="12512" max="12512" width="16" style="1" bestFit="1" customWidth="1"/>
    <col min="12513" max="12513" width="49" style="1" customWidth="1"/>
    <col min="12514" max="12757" width="11.5546875" style="1"/>
    <col min="12758" max="12758" width="1.6640625" style="1" customWidth="1"/>
    <col min="12759" max="12760" width="28.6640625" style="1" customWidth="1"/>
    <col min="12761" max="12761" width="22.88671875" style="1" bestFit="1" customWidth="1"/>
    <col min="12762" max="12763" width="40.109375" style="1" customWidth="1"/>
    <col min="12764" max="12764" width="27.33203125" style="1" customWidth="1"/>
    <col min="12765" max="12765" width="20.6640625" style="1" customWidth="1"/>
    <col min="12766" max="12766" width="22.44140625" style="1" customWidth="1"/>
    <col min="12767" max="12767" width="21.33203125" style="1" customWidth="1"/>
    <col min="12768" max="12768" width="16" style="1" bestFit="1" customWidth="1"/>
    <col min="12769" max="12769" width="49" style="1" customWidth="1"/>
    <col min="12770" max="13013" width="11.5546875" style="1"/>
    <col min="13014" max="13014" width="1.6640625" style="1" customWidth="1"/>
    <col min="13015" max="13016" width="28.6640625" style="1" customWidth="1"/>
    <col min="13017" max="13017" width="22.88671875" style="1" bestFit="1" customWidth="1"/>
    <col min="13018" max="13019" width="40.109375" style="1" customWidth="1"/>
    <col min="13020" max="13020" width="27.33203125" style="1" customWidth="1"/>
    <col min="13021" max="13021" width="20.6640625" style="1" customWidth="1"/>
    <col min="13022" max="13022" width="22.44140625" style="1" customWidth="1"/>
    <col min="13023" max="13023" width="21.33203125" style="1" customWidth="1"/>
    <col min="13024" max="13024" width="16" style="1" bestFit="1" customWidth="1"/>
    <col min="13025" max="13025" width="49" style="1" customWidth="1"/>
    <col min="13026" max="13269" width="11.5546875" style="1"/>
    <col min="13270" max="13270" width="1.6640625" style="1" customWidth="1"/>
    <col min="13271" max="13272" width="28.6640625" style="1" customWidth="1"/>
    <col min="13273" max="13273" width="22.88671875" style="1" bestFit="1" customWidth="1"/>
    <col min="13274" max="13275" width="40.109375" style="1" customWidth="1"/>
    <col min="13276" max="13276" width="27.33203125" style="1" customWidth="1"/>
    <col min="13277" max="13277" width="20.6640625" style="1" customWidth="1"/>
    <col min="13278" max="13278" width="22.44140625" style="1" customWidth="1"/>
    <col min="13279" max="13279" width="21.33203125" style="1" customWidth="1"/>
    <col min="13280" max="13280" width="16" style="1" bestFit="1" customWidth="1"/>
    <col min="13281" max="13281" width="49" style="1" customWidth="1"/>
    <col min="13282" max="13525" width="11.5546875" style="1"/>
    <col min="13526" max="13526" width="1.6640625" style="1" customWidth="1"/>
    <col min="13527" max="13528" width="28.6640625" style="1" customWidth="1"/>
    <col min="13529" max="13529" width="22.88671875" style="1" bestFit="1" customWidth="1"/>
    <col min="13530" max="13531" width="40.109375" style="1" customWidth="1"/>
    <col min="13532" max="13532" width="27.33203125" style="1" customWidth="1"/>
    <col min="13533" max="13533" width="20.6640625" style="1" customWidth="1"/>
    <col min="13534" max="13534" width="22.44140625" style="1" customWidth="1"/>
    <col min="13535" max="13535" width="21.33203125" style="1" customWidth="1"/>
    <col min="13536" max="13536" width="16" style="1" bestFit="1" customWidth="1"/>
    <col min="13537" max="13537" width="49" style="1" customWidth="1"/>
    <col min="13538" max="13781" width="11.5546875" style="1"/>
    <col min="13782" max="13782" width="1.6640625" style="1" customWidth="1"/>
    <col min="13783" max="13784" width="28.6640625" style="1" customWidth="1"/>
    <col min="13785" max="13785" width="22.88671875" style="1" bestFit="1" customWidth="1"/>
    <col min="13786" max="13787" width="40.109375" style="1" customWidth="1"/>
    <col min="13788" max="13788" width="27.33203125" style="1" customWidth="1"/>
    <col min="13789" max="13789" width="20.6640625" style="1" customWidth="1"/>
    <col min="13790" max="13790" width="22.44140625" style="1" customWidth="1"/>
    <col min="13791" max="13791" width="21.33203125" style="1" customWidth="1"/>
    <col min="13792" max="13792" width="16" style="1" bestFit="1" customWidth="1"/>
    <col min="13793" max="13793" width="49" style="1" customWidth="1"/>
    <col min="13794" max="14037" width="11.5546875" style="1"/>
    <col min="14038" max="14038" width="1.6640625" style="1" customWidth="1"/>
    <col min="14039" max="14040" width="28.6640625" style="1" customWidth="1"/>
    <col min="14041" max="14041" width="22.88671875" style="1" bestFit="1" customWidth="1"/>
    <col min="14042" max="14043" width="40.109375" style="1" customWidth="1"/>
    <col min="14044" max="14044" width="27.33203125" style="1" customWidth="1"/>
    <col min="14045" max="14045" width="20.6640625" style="1" customWidth="1"/>
    <col min="14046" max="14046" width="22.44140625" style="1" customWidth="1"/>
    <col min="14047" max="14047" width="21.33203125" style="1" customWidth="1"/>
    <col min="14048" max="14048" width="16" style="1" bestFit="1" customWidth="1"/>
    <col min="14049" max="14049" width="49" style="1" customWidth="1"/>
    <col min="14050" max="14293" width="11.5546875" style="1"/>
    <col min="14294" max="14294" width="1.6640625" style="1" customWidth="1"/>
    <col min="14295" max="14296" width="28.6640625" style="1" customWidth="1"/>
    <col min="14297" max="14297" width="22.88671875" style="1" bestFit="1" customWidth="1"/>
    <col min="14298" max="14299" width="40.109375" style="1" customWidth="1"/>
    <col min="14300" max="14300" width="27.33203125" style="1" customWidth="1"/>
    <col min="14301" max="14301" width="20.6640625" style="1" customWidth="1"/>
    <col min="14302" max="14302" width="22.44140625" style="1" customWidth="1"/>
    <col min="14303" max="14303" width="21.33203125" style="1" customWidth="1"/>
    <col min="14304" max="14304" width="16" style="1" bestFit="1" customWidth="1"/>
    <col min="14305" max="14305" width="49" style="1" customWidth="1"/>
    <col min="14306" max="14549" width="11.5546875" style="1"/>
    <col min="14550" max="14550" width="1.6640625" style="1" customWidth="1"/>
    <col min="14551" max="14552" width="28.6640625" style="1" customWidth="1"/>
    <col min="14553" max="14553" width="22.88671875" style="1" bestFit="1" customWidth="1"/>
    <col min="14554" max="14555" width="40.109375" style="1" customWidth="1"/>
    <col min="14556" max="14556" width="27.33203125" style="1" customWidth="1"/>
    <col min="14557" max="14557" width="20.6640625" style="1" customWidth="1"/>
    <col min="14558" max="14558" width="22.44140625" style="1" customWidth="1"/>
    <col min="14559" max="14559" width="21.33203125" style="1" customWidth="1"/>
    <col min="14560" max="14560" width="16" style="1" bestFit="1" customWidth="1"/>
    <col min="14561" max="14561" width="49" style="1" customWidth="1"/>
    <col min="14562" max="14805" width="11.5546875" style="1"/>
    <col min="14806" max="14806" width="1.6640625" style="1" customWidth="1"/>
    <col min="14807" max="14808" width="28.6640625" style="1" customWidth="1"/>
    <col min="14809" max="14809" width="22.88671875" style="1" bestFit="1" customWidth="1"/>
    <col min="14810" max="14811" width="40.109375" style="1" customWidth="1"/>
    <col min="14812" max="14812" width="27.33203125" style="1" customWidth="1"/>
    <col min="14813" max="14813" width="20.6640625" style="1" customWidth="1"/>
    <col min="14814" max="14814" width="22.44140625" style="1" customWidth="1"/>
    <col min="14815" max="14815" width="21.33203125" style="1" customWidth="1"/>
    <col min="14816" max="14816" width="16" style="1" bestFit="1" customWidth="1"/>
    <col min="14817" max="14817" width="49" style="1" customWidth="1"/>
    <col min="14818" max="15061" width="11.5546875" style="1"/>
    <col min="15062" max="15062" width="1.6640625" style="1" customWidth="1"/>
    <col min="15063" max="15064" width="28.6640625" style="1" customWidth="1"/>
    <col min="15065" max="15065" width="22.88671875" style="1" bestFit="1" customWidth="1"/>
    <col min="15066" max="15067" width="40.109375" style="1" customWidth="1"/>
    <col min="15068" max="15068" width="27.33203125" style="1" customWidth="1"/>
    <col min="15069" max="15069" width="20.6640625" style="1" customWidth="1"/>
    <col min="15070" max="15070" width="22.44140625" style="1" customWidth="1"/>
    <col min="15071" max="15071" width="21.33203125" style="1" customWidth="1"/>
    <col min="15072" max="15072" width="16" style="1" bestFit="1" customWidth="1"/>
    <col min="15073" max="15073" width="49" style="1" customWidth="1"/>
    <col min="15074" max="15317" width="11.5546875" style="1"/>
    <col min="15318" max="15318" width="1.6640625" style="1" customWidth="1"/>
    <col min="15319" max="15320" width="28.6640625" style="1" customWidth="1"/>
    <col min="15321" max="15321" width="22.88671875" style="1" bestFit="1" customWidth="1"/>
    <col min="15322" max="15323" width="40.109375" style="1" customWidth="1"/>
    <col min="15324" max="15324" width="27.33203125" style="1" customWidth="1"/>
    <col min="15325" max="15325" width="20.6640625" style="1" customWidth="1"/>
    <col min="15326" max="15326" width="22.44140625" style="1" customWidth="1"/>
    <col min="15327" max="15327" width="21.33203125" style="1" customWidth="1"/>
    <col min="15328" max="15328" width="16" style="1" bestFit="1" customWidth="1"/>
    <col min="15329" max="15329" width="49" style="1" customWidth="1"/>
    <col min="15330" max="15573" width="11.5546875" style="1"/>
    <col min="15574" max="15574" width="1.6640625" style="1" customWidth="1"/>
    <col min="15575" max="15576" width="28.6640625" style="1" customWidth="1"/>
    <col min="15577" max="15577" width="22.88671875" style="1" bestFit="1" customWidth="1"/>
    <col min="15578" max="15579" width="40.109375" style="1" customWidth="1"/>
    <col min="15580" max="15580" width="27.33203125" style="1" customWidth="1"/>
    <col min="15581" max="15581" width="20.6640625" style="1" customWidth="1"/>
    <col min="15582" max="15582" width="22.44140625" style="1" customWidth="1"/>
    <col min="15583" max="15583" width="21.33203125" style="1" customWidth="1"/>
    <col min="15584" max="15584" width="16" style="1" bestFit="1" customWidth="1"/>
    <col min="15585" max="15585" width="49" style="1" customWidth="1"/>
    <col min="15586" max="15829" width="11.5546875" style="1"/>
    <col min="15830" max="15830" width="1.6640625" style="1" customWidth="1"/>
    <col min="15831" max="15832" width="28.6640625" style="1" customWidth="1"/>
    <col min="15833" max="15833" width="22.88671875" style="1" bestFit="1" customWidth="1"/>
    <col min="15834" max="15835" width="40.109375" style="1" customWidth="1"/>
    <col min="15836" max="15836" width="27.33203125" style="1" customWidth="1"/>
    <col min="15837" max="15837" width="20.6640625" style="1" customWidth="1"/>
    <col min="15838" max="15838" width="22.44140625" style="1" customWidth="1"/>
    <col min="15839" max="15839" width="21.33203125" style="1" customWidth="1"/>
    <col min="15840" max="15840" width="16" style="1" bestFit="1" customWidth="1"/>
    <col min="15841" max="15841" width="49" style="1" customWidth="1"/>
    <col min="15842" max="16085" width="11.5546875" style="1"/>
    <col min="16086" max="16086" width="1.6640625" style="1" customWidth="1"/>
    <col min="16087" max="16088" width="28.6640625" style="1" customWidth="1"/>
    <col min="16089" max="16089" width="22.88671875" style="1" bestFit="1" customWidth="1"/>
    <col min="16090" max="16091" width="40.109375" style="1" customWidth="1"/>
    <col min="16092" max="16092" width="27.33203125" style="1" customWidth="1"/>
    <col min="16093" max="16093" width="20.6640625" style="1" customWidth="1"/>
    <col min="16094" max="16094" width="22.44140625" style="1" customWidth="1"/>
    <col min="16095" max="16095" width="21.33203125" style="1" customWidth="1"/>
    <col min="16096" max="16096" width="16" style="1" bestFit="1" customWidth="1"/>
    <col min="16097" max="16097" width="49" style="1" customWidth="1"/>
    <col min="16098" max="16384" width="11.5546875" style="1"/>
  </cols>
  <sheetData>
    <row r="1" spans="1:34" ht="15" thickBot="1" x14ac:dyDescent="0.35"/>
    <row r="2" spans="1:34" s="2" customFormat="1" ht="66.75" customHeight="1" thickBot="1" x14ac:dyDescent="0.35">
      <c r="A2" s="632" t="s">
        <v>118</v>
      </c>
      <c r="B2" s="633"/>
      <c r="C2" s="633"/>
      <c r="D2" s="633"/>
      <c r="E2" s="633"/>
      <c r="F2" s="633"/>
      <c r="G2" s="633"/>
      <c r="H2" s="633"/>
      <c r="I2" s="633"/>
      <c r="J2" s="633"/>
      <c r="K2" s="633"/>
      <c r="L2" s="633"/>
      <c r="M2" s="633"/>
      <c r="N2" s="633"/>
      <c r="O2" s="633"/>
      <c r="P2" s="633"/>
      <c r="Q2" s="634"/>
      <c r="R2" s="520"/>
      <c r="S2" s="520"/>
      <c r="T2" s="520"/>
    </row>
    <row r="3" spans="1:34" s="3" customFormat="1" ht="36" customHeight="1" thickBot="1" x14ac:dyDescent="0.35">
      <c r="A3" s="592" t="s">
        <v>1</v>
      </c>
      <c r="B3" s="592" t="s">
        <v>119</v>
      </c>
      <c r="C3" s="593" t="s">
        <v>5</v>
      </c>
      <c r="D3" s="592" t="s">
        <v>2</v>
      </c>
      <c r="E3" s="592" t="s">
        <v>6</v>
      </c>
      <c r="F3" s="595" t="s">
        <v>3</v>
      </c>
      <c r="G3" s="592" t="s">
        <v>8</v>
      </c>
      <c r="H3" s="597" t="s">
        <v>9</v>
      </c>
      <c r="I3" s="598"/>
      <c r="J3" s="598"/>
      <c r="K3" s="598"/>
      <c r="L3" s="598"/>
      <c r="M3" s="598"/>
      <c r="N3" s="599"/>
      <c r="O3" s="603" t="s">
        <v>111</v>
      </c>
      <c r="P3" s="604"/>
      <c r="Q3" s="605"/>
      <c r="R3" s="597" t="s">
        <v>864</v>
      </c>
      <c r="S3" s="598"/>
      <c r="T3" s="598"/>
    </row>
    <row r="4" spans="1:34" s="3" customFormat="1" ht="36.75" customHeight="1" thickBot="1" x14ac:dyDescent="0.35">
      <c r="A4" s="592"/>
      <c r="B4" s="592"/>
      <c r="C4" s="594"/>
      <c r="D4" s="592"/>
      <c r="E4" s="592"/>
      <c r="F4" s="596"/>
      <c r="G4" s="592"/>
      <c r="H4" s="600"/>
      <c r="I4" s="601"/>
      <c r="J4" s="601"/>
      <c r="K4" s="601"/>
      <c r="L4" s="601"/>
      <c r="M4" s="601"/>
      <c r="N4" s="602"/>
      <c r="O4" s="606"/>
      <c r="P4" s="607"/>
      <c r="Q4" s="608"/>
      <c r="R4" s="614"/>
      <c r="S4" s="615"/>
      <c r="T4" s="615"/>
    </row>
    <row r="5" spans="1:34" s="3" customFormat="1" ht="55.5" customHeight="1" thickBot="1" x14ac:dyDescent="0.35">
      <c r="A5" s="593"/>
      <c r="B5" s="593"/>
      <c r="C5" s="594"/>
      <c r="D5" s="593"/>
      <c r="E5" s="593"/>
      <c r="F5" s="6" t="s">
        <v>7</v>
      </c>
      <c r="G5" s="59" t="s">
        <v>4</v>
      </c>
      <c r="H5" s="59" t="s">
        <v>10</v>
      </c>
      <c r="I5" s="59" t="s">
        <v>20</v>
      </c>
      <c r="J5" s="59" t="s">
        <v>21</v>
      </c>
      <c r="K5" s="59" t="s">
        <v>22</v>
      </c>
      <c r="L5" s="61" t="s">
        <v>120</v>
      </c>
      <c r="M5" s="62" t="s">
        <v>11</v>
      </c>
      <c r="N5" s="62" t="s">
        <v>12</v>
      </c>
      <c r="O5" s="6" t="s">
        <v>112</v>
      </c>
      <c r="P5" s="60" t="s">
        <v>113</v>
      </c>
      <c r="Q5" s="521" t="s">
        <v>114</v>
      </c>
      <c r="R5" s="512" t="s">
        <v>480</v>
      </c>
      <c r="S5" s="513" t="s">
        <v>481</v>
      </c>
      <c r="T5" s="513" t="s">
        <v>197</v>
      </c>
    </row>
    <row r="6" spans="1:34" s="3" customFormat="1" ht="55.5" customHeight="1" x14ac:dyDescent="0.3">
      <c r="A6" s="626" t="s">
        <v>121</v>
      </c>
      <c r="B6" s="629" t="s">
        <v>122</v>
      </c>
      <c r="C6" s="630" t="s">
        <v>123</v>
      </c>
      <c r="D6" s="64" t="s">
        <v>124</v>
      </c>
      <c r="E6" s="65">
        <f>SUM(E7:E10)</f>
        <v>350000000</v>
      </c>
      <c r="F6" s="66"/>
      <c r="G6" s="67"/>
      <c r="H6" s="68"/>
      <c r="I6" s="68"/>
      <c r="J6" s="68"/>
      <c r="K6" s="68"/>
      <c r="L6" s="68"/>
      <c r="M6" s="68"/>
      <c r="N6" s="68"/>
      <c r="O6" s="69"/>
      <c r="P6" s="70"/>
      <c r="Q6" s="70"/>
      <c r="R6" s="9"/>
      <c r="S6" s="9"/>
      <c r="T6" s="9"/>
    </row>
    <row r="7" spans="1:34" s="78" customFormat="1" ht="60.75" customHeight="1" x14ac:dyDescent="0.3">
      <c r="A7" s="627"/>
      <c r="B7" s="629"/>
      <c r="C7" s="631"/>
      <c r="D7" s="4" t="s">
        <v>125</v>
      </c>
      <c r="E7" s="71">
        <v>0</v>
      </c>
      <c r="F7" s="72" t="s">
        <v>0</v>
      </c>
      <c r="G7" s="73" t="s">
        <v>0</v>
      </c>
      <c r="H7" s="74"/>
      <c r="I7" s="74"/>
      <c r="J7" s="74"/>
      <c r="K7" s="74"/>
      <c r="L7" s="74"/>
      <c r="M7" s="75"/>
      <c r="N7" s="75"/>
      <c r="O7" s="76"/>
      <c r="P7" s="77" t="s">
        <v>126</v>
      </c>
      <c r="Q7" s="522"/>
      <c r="R7" s="527" t="s">
        <v>212</v>
      </c>
      <c r="S7" s="527"/>
      <c r="T7" s="527"/>
    </row>
    <row r="8" spans="1:34" s="84" customFormat="1" ht="54" customHeight="1" x14ac:dyDescent="0.3">
      <c r="A8" s="627"/>
      <c r="B8" s="629"/>
      <c r="C8" s="79" t="s">
        <v>127</v>
      </c>
      <c r="D8" s="4" t="s">
        <v>125</v>
      </c>
      <c r="E8" s="80">
        <v>250000000</v>
      </c>
      <c r="F8" s="72" t="s">
        <v>0</v>
      </c>
      <c r="G8" s="73" t="s">
        <v>0</v>
      </c>
      <c r="H8" s="81">
        <v>42767</v>
      </c>
      <c r="I8" s="81">
        <v>42795</v>
      </c>
      <c r="J8" s="81">
        <v>42825</v>
      </c>
      <c r="K8" s="81">
        <v>42855</v>
      </c>
      <c r="L8" s="81">
        <v>42947</v>
      </c>
      <c r="M8" s="82">
        <v>42857</v>
      </c>
      <c r="N8" s="81">
        <v>43069</v>
      </c>
      <c r="O8" s="9" t="s">
        <v>0</v>
      </c>
      <c r="P8" s="77" t="s">
        <v>128</v>
      </c>
      <c r="Q8" s="89" t="s">
        <v>129</v>
      </c>
      <c r="R8" s="528"/>
      <c r="S8" s="510"/>
      <c r="T8" s="9"/>
      <c r="U8" s="3"/>
      <c r="V8" s="3"/>
      <c r="W8" s="3"/>
      <c r="X8" s="3"/>
      <c r="Y8" s="3"/>
      <c r="Z8" s="3"/>
      <c r="AA8" s="3"/>
      <c r="AB8" s="3"/>
      <c r="AC8" s="3"/>
      <c r="AD8" s="3"/>
      <c r="AE8" s="3"/>
      <c r="AF8" s="3"/>
      <c r="AG8" s="3"/>
      <c r="AH8" s="3"/>
    </row>
    <row r="9" spans="1:34" s="84" customFormat="1" ht="69" customHeight="1" x14ac:dyDescent="0.3">
      <c r="A9" s="627"/>
      <c r="B9" s="629"/>
      <c r="C9" s="79" t="s">
        <v>130</v>
      </c>
      <c r="D9" s="4" t="s">
        <v>125</v>
      </c>
      <c r="E9" s="80">
        <v>8250000</v>
      </c>
      <c r="F9" s="72" t="s">
        <v>0</v>
      </c>
      <c r="G9" s="73" t="s">
        <v>0</v>
      </c>
      <c r="H9" s="81">
        <v>42760</v>
      </c>
      <c r="I9" s="81">
        <v>42763</v>
      </c>
      <c r="J9" s="81">
        <v>42763</v>
      </c>
      <c r="K9" s="81">
        <v>42764</v>
      </c>
      <c r="L9" s="81"/>
      <c r="M9" s="82">
        <v>42765</v>
      </c>
      <c r="N9" s="81">
        <v>42766</v>
      </c>
      <c r="O9" s="85" t="s">
        <v>19</v>
      </c>
      <c r="P9" s="77" t="s">
        <v>131</v>
      </c>
      <c r="Q9" s="523"/>
      <c r="R9" s="9" t="s">
        <v>487</v>
      </c>
      <c r="S9" s="514" t="s">
        <v>985</v>
      </c>
      <c r="T9" s="9"/>
      <c r="U9" s="3"/>
      <c r="V9" s="3"/>
      <c r="W9" s="3"/>
      <c r="X9" s="3"/>
      <c r="Y9" s="3"/>
      <c r="Z9" s="3"/>
      <c r="AA9" s="3"/>
      <c r="AB9" s="3"/>
      <c r="AC9" s="3"/>
      <c r="AD9" s="3"/>
      <c r="AE9" s="3"/>
      <c r="AF9" s="3"/>
      <c r="AG9" s="3"/>
      <c r="AH9" s="3"/>
    </row>
    <row r="10" spans="1:34" s="84" customFormat="1" ht="50.25" customHeight="1" x14ac:dyDescent="0.3">
      <c r="A10" s="627"/>
      <c r="B10" s="629"/>
      <c r="C10" s="79" t="s">
        <v>132</v>
      </c>
      <c r="D10" s="4" t="s">
        <v>125</v>
      </c>
      <c r="E10" s="80">
        <v>91750000</v>
      </c>
      <c r="F10" s="72" t="s">
        <v>0</v>
      </c>
      <c r="G10" s="73" t="s">
        <v>0</v>
      </c>
      <c r="H10" s="81">
        <v>42795</v>
      </c>
      <c r="I10" s="81">
        <v>42809</v>
      </c>
      <c r="J10" s="81">
        <v>42840</v>
      </c>
      <c r="K10" s="81">
        <v>42855</v>
      </c>
      <c r="L10" s="81">
        <v>42947</v>
      </c>
      <c r="M10" s="87">
        <v>42887</v>
      </c>
      <c r="N10" s="81">
        <v>43008</v>
      </c>
      <c r="O10" s="9" t="s">
        <v>0</v>
      </c>
      <c r="P10" s="77" t="s">
        <v>133</v>
      </c>
      <c r="Q10" s="89" t="s">
        <v>129</v>
      </c>
      <c r="R10" s="528" t="s">
        <v>212</v>
      </c>
      <c r="S10" s="514" t="s">
        <v>1001</v>
      </c>
      <c r="T10" s="9"/>
      <c r="U10" s="3"/>
      <c r="V10" s="3"/>
      <c r="W10" s="3"/>
      <c r="X10" s="3"/>
      <c r="Y10" s="3"/>
      <c r="Z10" s="3"/>
      <c r="AA10" s="3"/>
      <c r="AB10" s="3"/>
      <c r="AC10" s="3"/>
      <c r="AD10" s="3"/>
      <c r="AE10" s="3"/>
      <c r="AF10" s="3"/>
      <c r="AG10" s="3"/>
      <c r="AH10" s="3"/>
    </row>
    <row r="11" spans="1:34" s="84" customFormat="1" ht="42" customHeight="1" x14ac:dyDescent="0.3">
      <c r="A11" s="627"/>
      <c r="B11" s="622" t="s">
        <v>134</v>
      </c>
      <c r="C11" s="623" t="s">
        <v>135</v>
      </c>
      <c r="D11" s="64" t="s">
        <v>124</v>
      </c>
      <c r="E11" s="65">
        <f>SUM(E12:E17)</f>
        <v>374000000</v>
      </c>
      <c r="F11" s="66"/>
      <c r="G11" s="67"/>
      <c r="H11" s="68"/>
      <c r="I11" s="68"/>
      <c r="J11" s="68"/>
      <c r="K11" s="68"/>
      <c r="L11" s="68"/>
      <c r="M11" s="68"/>
      <c r="N11" s="68"/>
      <c r="O11" s="69"/>
      <c r="P11" s="70"/>
      <c r="Q11" s="70"/>
      <c r="R11" s="9"/>
      <c r="S11" s="9"/>
      <c r="T11" s="9"/>
      <c r="U11" s="3"/>
      <c r="V11" s="3"/>
      <c r="W11" s="3"/>
      <c r="X11" s="3"/>
      <c r="Y11" s="3"/>
      <c r="Z11" s="3"/>
      <c r="AA11" s="3"/>
      <c r="AB11" s="3"/>
      <c r="AC11" s="3"/>
      <c r="AD11" s="3"/>
      <c r="AE11" s="3"/>
      <c r="AF11" s="3"/>
      <c r="AG11" s="3"/>
      <c r="AH11" s="3"/>
    </row>
    <row r="12" spans="1:34" ht="81" customHeight="1" x14ac:dyDescent="0.3">
      <c r="A12" s="627"/>
      <c r="B12" s="622"/>
      <c r="C12" s="623"/>
      <c r="D12" s="4" t="s">
        <v>125</v>
      </c>
      <c r="E12" s="80">
        <v>167000000</v>
      </c>
      <c r="F12" s="88" t="s">
        <v>0</v>
      </c>
      <c r="G12" s="88" t="s">
        <v>0</v>
      </c>
      <c r="H12" s="81">
        <v>42767</v>
      </c>
      <c r="I12" s="81">
        <v>42800</v>
      </c>
      <c r="J12" s="81">
        <v>42825</v>
      </c>
      <c r="K12" s="81">
        <v>42886</v>
      </c>
      <c r="L12" s="81"/>
      <c r="M12" s="81">
        <v>42891</v>
      </c>
      <c r="N12" s="81">
        <v>43100</v>
      </c>
      <c r="O12" s="9" t="s">
        <v>0</v>
      </c>
      <c r="P12" s="89" t="s">
        <v>136</v>
      </c>
      <c r="Q12" s="524"/>
      <c r="R12" s="370" t="s">
        <v>487</v>
      </c>
      <c r="S12" s="529" t="s">
        <v>986</v>
      </c>
      <c r="T12" s="370"/>
    </row>
    <row r="13" spans="1:34" ht="72" x14ac:dyDescent="0.3">
      <c r="A13" s="627"/>
      <c r="B13" s="622"/>
      <c r="C13" s="623"/>
      <c r="D13" s="90" t="s">
        <v>137</v>
      </c>
      <c r="E13" s="80">
        <v>42000000</v>
      </c>
      <c r="F13" s="88" t="s">
        <v>0</v>
      </c>
      <c r="G13" s="88" t="s">
        <v>0</v>
      </c>
      <c r="H13" s="81">
        <v>42767</v>
      </c>
      <c r="I13" s="81">
        <v>42800</v>
      </c>
      <c r="J13" s="81">
        <v>42825</v>
      </c>
      <c r="K13" s="81">
        <v>42886</v>
      </c>
      <c r="L13" s="81"/>
      <c r="M13" s="81">
        <v>42891</v>
      </c>
      <c r="N13" s="81">
        <v>43100</v>
      </c>
      <c r="O13" s="4" t="s">
        <v>19</v>
      </c>
      <c r="P13" s="77" t="s">
        <v>138</v>
      </c>
      <c r="Q13" s="100"/>
      <c r="R13" s="370" t="s">
        <v>487</v>
      </c>
      <c r="S13" s="514" t="s">
        <v>987</v>
      </c>
      <c r="T13" s="370"/>
    </row>
    <row r="14" spans="1:34" ht="86.4" x14ac:dyDescent="0.3">
      <c r="A14" s="627"/>
      <c r="B14" s="622"/>
      <c r="C14" s="623"/>
      <c r="D14" s="90" t="s">
        <v>14</v>
      </c>
      <c r="E14" s="80">
        <v>22000000</v>
      </c>
      <c r="F14" s="88" t="s">
        <v>0</v>
      </c>
      <c r="G14" s="88" t="s">
        <v>0</v>
      </c>
      <c r="H14" s="81">
        <v>42767</v>
      </c>
      <c r="I14" s="81">
        <v>42800</v>
      </c>
      <c r="J14" s="81">
        <v>42825</v>
      </c>
      <c r="K14" s="81">
        <v>42886</v>
      </c>
      <c r="L14" s="81"/>
      <c r="M14" s="81">
        <v>42891</v>
      </c>
      <c r="N14" s="81">
        <v>43100</v>
      </c>
      <c r="O14" s="4"/>
      <c r="P14" s="77" t="s">
        <v>139</v>
      </c>
      <c r="Q14" s="100"/>
      <c r="R14" s="370" t="s">
        <v>487</v>
      </c>
      <c r="S14" s="514" t="s">
        <v>988</v>
      </c>
      <c r="T14" s="370"/>
    </row>
    <row r="15" spans="1:34" ht="72" x14ac:dyDescent="0.3">
      <c r="A15" s="627"/>
      <c r="B15" s="622"/>
      <c r="C15" s="623"/>
      <c r="D15" s="90" t="s">
        <v>15</v>
      </c>
      <c r="E15" s="80">
        <v>55000000</v>
      </c>
      <c r="F15" s="88" t="s">
        <v>0</v>
      </c>
      <c r="G15" s="88" t="s">
        <v>0</v>
      </c>
      <c r="H15" s="81">
        <v>42767</v>
      </c>
      <c r="I15" s="81">
        <v>42800</v>
      </c>
      <c r="J15" s="81">
        <v>42825</v>
      </c>
      <c r="K15" s="81">
        <v>42886</v>
      </c>
      <c r="L15" s="81"/>
      <c r="M15" s="81">
        <v>42891</v>
      </c>
      <c r="N15" s="81">
        <v>43100</v>
      </c>
      <c r="O15" s="4"/>
      <c r="P15" s="77" t="s">
        <v>140</v>
      </c>
      <c r="Q15" s="100"/>
      <c r="R15" s="370" t="s">
        <v>487</v>
      </c>
      <c r="S15" s="514" t="s">
        <v>989</v>
      </c>
      <c r="T15" s="370"/>
    </row>
    <row r="16" spans="1:34" ht="100.8" x14ac:dyDescent="0.3">
      <c r="A16" s="627"/>
      <c r="B16" s="622"/>
      <c r="C16" s="623"/>
      <c r="D16" s="90" t="s">
        <v>141</v>
      </c>
      <c r="E16" s="80">
        <v>58000000</v>
      </c>
      <c r="F16" s="88" t="s">
        <v>0</v>
      </c>
      <c r="G16" s="88" t="s">
        <v>0</v>
      </c>
      <c r="H16" s="81">
        <v>42767</v>
      </c>
      <c r="I16" s="81">
        <v>42800</v>
      </c>
      <c r="J16" s="81">
        <v>42825</v>
      </c>
      <c r="K16" s="81">
        <v>42886</v>
      </c>
      <c r="L16" s="81"/>
      <c r="M16" s="81">
        <v>42891</v>
      </c>
      <c r="N16" s="81">
        <v>43100</v>
      </c>
      <c r="O16" s="4"/>
      <c r="P16" s="77" t="s">
        <v>142</v>
      </c>
      <c r="Q16" s="100"/>
      <c r="R16" s="370" t="s">
        <v>487</v>
      </c>
      <c r="S16" s="514" t="s">
        <v>990</v>
      </c>
      <c r="T16" s="370"/>
    </row>
    <row r="17" spans="1:20" ht="41.25" customHeight="1" x14ac:dyDescent="0.3">
      <c r="A17" s="627"/>
      <c r="B17" s="622"/>
      <c r="C17" s="623"/>
      <c r="D17" s="90" t="s">
        <v>17</v>
      </c>
      <c r="E17" s="80">
        <v>30000000</v>
      </c>
      <c r="F17" s="91"/>
      <c r="G17" s="91"/>
      <c r="H17" s="81">
        <v>42767</v>
      </c>
      <c r="I17" s="81">
        <v>42800</v>
      </c>
      <c r="J17" s="81">
        <v>42825</v>
      </c>
      <c r="K17" s="81">
        <v>42886</v>
      </c>
      <c r="L17" s="81"/>
      <c r="M17" s="81">
        <v>42891</v>
      </c>
      <c r="N17" s="81">
        <v>43100</v>
      </c>
      <c r="O17" s="4"/>
      <c r="P17" s="77" t="s">
        <v>133</v>
      </c>
      <c r="Q17" s="100"/>
      <c r="R17" s="370" t="s">
        <v>487</v>
      </c>
      <c r="S17" s="514" t="s">
        <v>991</v>
      </c>
      <c r="T17" s="370"/>
    </row>
    <row r="18" spans="1:20" ht="66" customHeight="1" x14ac:dyDescent="0.3">
      <c r="A18" s="627"/>
      <c r="B18" s="92" t="s">
        <v>143</v>
      </c>
      <c r="C18" s="93" t="s">
        <v>144</v>
      </c>
      <c r="D18" s="90" t="s">
        <v>125</v>
      </c>
      <c r="E18" s="94">
        <v>50000000</v>
      </c>
      <c r="F18" s="72" t="s">
        <v>0</v>
      </c>
      <c r="G18" s="73" t="s">
        <v>0</v>
      </c>
      <c r="H18" s="81">
        <v>42795</v>
      </c>
      <c r="I18" s="81">
        <v>42809</v>
      </c>
      <c r="J18" s="81">
        <v>42826</v>
      </c>
      <c r="K18" s="81">
        <v>42845</v>
      </c>
      <c r="L18" s="81">
        <v>42870</v>
      </c>
      <c r="M18" s="81">
        <v>42857</v>
      </c>
      <c r="N18" s="95">
        <v>43100</v>
      </c>
      <c r="O18" s="370" t="s">
        <v>0</v>
      </c>
      <c r="P18" s="77" t="s">
        <v>145</v>
      </c>
      <c r="Q18" s="89" t="s">
        <v>146</v>
      </c>
      <c r="R18" s="156" t="s">
        <v>487</v>
      </c>
      <c r="S18" s="514" t="s">
        <v>992</v>
      </c>
      <c r="T18" s="370"/>
    </row>
    <row r="19" spans="1:20" ht="27" customHeight="1" x14ac:dyDescent="0.3">
      <c r="A19" s="627"/>
      <c r="B19" s="622" t="s">
        <v>147</v>
      </c>
      <c r="C19" s="623" t="s">
        <v>148</v>
      </c>
      <c r="D19" s="64" t="s">
        <v>124</v>
      </c>
      <c r="E19" s="65">
        <f>SUM(E20:E25)</f>
        <v>80000000</v>
      </c>
      <c r="F19" s="66"/>
      <c r="G19" s="67"/>
      <c r="H19" s="68"/>
      <c r="I19" s="68"/>
      <c r="J19" s="68"/>
      <c r="K19" s="68"/>
      <c r="L19" s="68"/>
      <c r="M19" s="68"/>
      <c r="N19" s="68"/>
      <c r="O19" s="69"/>
      <c r="P19" s="70"/>
      <c r="Q19" s="70"/>
      <c r="R19" s="370"/>
      <c r="S19" s="370"/>
      <c r="T19" s="370"/>
    </row>
    <row r="20" spans="1:20" ht="117.75" customHeight="1" x14ac:dyDescent="0.3">
      <c r="A20" s="627"/>
      <c r="B20" s="622"/>
      <c r="C20" s="623"/>
      <c r="D20" s="90" t="s">
        <v>125</v>
      </c>
      <c r="E20" s="80">
        <v>60000000</v>
      </c>
      <c r="F20" s="72" t="s">
        <v>0</v>
      </c>
      <c r="G20" s="73" t="s">
        <v>0</v>
      </c>
      <c r="H20" s="95">
        <v>42781</v>
      </c>
      <c r="I20" s="95">
        <v>42786</v>
      </c>
      <c r="J20" s="95">
        <v>42786</v>
      </c>
      <c r="K20" s="96">
        <v>42794</v>
      </c>
      <c r="L20" s="96">
        <v>42916</v>
      </c>
      <c r="M20" s="97">
        <v>42795</v>
      </c>
      <c r="N20" s="97">
        <v>43100</v>
      </c>
      <c r="O20" s="85" t="s">
        <v>0</v>
      </c>
      <c r="P20" s="98" t="s">
        <v>149</v>
      </c>
      <c r="Q20" s="98" t="s">
        <v>150</v>
      </c>
      <c r="R20" s="156" t="s">
        <v>212</v>
      </c>
      <c r="S20" s="514" t="s">
        <v>993</v>
      </c>
      <c r="T20" s="370"/>
    </row>
    <row r="21" spans="1:20" ht="71.25" customHeight="1" x14ac:dyDescent="0.3">
      <c r="A21" s="627"/>
      <c r="B21" s="622"/>
      <c r="C21" s="623"/>
      <c r="D21" s="90" t="s">
        <v>137</v>
      </c>
      <c r="E21" s="80">
        <v>4000000</v>
      </c>
      <c r="F21" s="72" t="s">
        <v>0</v>
      </c>
      <c r="G21" s="73" t="s">
        <v>0</v>
      </c>
      <c r="H21" s="95">
        <v>42795</v>
      </c>
      <c r="I21" s="95">
        <v>42804</v>
      </c>
      <c r="J21" s="95">
        <v>42814</v>
      </c>
      <c r="K21" s="95">
        <v>42845</v>
      </c>
      <c r="L21" s="95"/>
      <c r="M21" s="95">
        <v>42850</v>
      </c>
      <c r="N21" s="95">
        <v>43100</v>
      </c>
      <c r="O21" s="4"/>
      <c r="P21" s="77" t="s">
        <v>151</v>
      </c>
      <c r="Q21" s="100"/>
      <c r="R21" s="370" t="s">
        <v>212</v>
      </c>
      <c r="S21" s="514" t="s">
        <v>1002</v>
      </c>
      <c r="T21" s="370"/>
    </row>
    <row r="22" spans="1:20" ht="43.2" x14ac:dyDescent="0.3">
      <c r="A22" s="627"/>
      <c r="B22" s="622"/>
      <c r="C22" s="623"/>
      <c r="D22" s="90" t="s">
        <v>14</v>
      </c>
      <c r="E22" s="80">
        <v>5000000</v>
      </c>
      <c r="F22" s="72" t="s">
        <v>0</v>
      </c>
      <c r="G22" s="73" t="s">
        <v>0</v>
      </c>
      <c r="H22" s="95">
        <v>42795</v>
      </c>
      <c r="I22" s="95">
        <v>42804</v>
      </c>
      <c r="J22" s="95">
        <v>42814</v>
      </c>
      <c r="K22" s="95">
        <v>42845</v>
      </c>
      <c r="L22" s="95"/>
      <c r="M22" s="95">
        <v>42850</v>
      </c>
      <c r="N22" s="95">
        <v>43100</v>
      </c>
      <c r="O22" s="4"/>
      <c r="P22" s="100" t="s">
        <v>133</v>
      </c>
      <c r="Q22" s="100"/>
      <c r="R22" s="370" t="s">
        <v>212</v>
      </c>
      <c r="S22" s="514" t="s">
        <v>1003</v>
      </c>
      <c r="T22" s="370"/>
    </row>
    <row r="23" spans="1:20" ht="43.2" x14ac:dyDescent="0.3">
      <c r="A23" s="627"/>
      <c r="B23" s="622"/>
      <c r="C23" s="623"/>
      <c r="D23" s="90" t="s">
        <v>15</v>
      </c>
      <c r="E23" s="80">
        <v>3000000</v>
      </c>
      <c r="F23" s="72" t="s">
        <v>0</v>
      </c>
      <c r="G23" s="73" t="s">
        <v>0</v>
      </c>
      <c r="H23" s="95">
        <v>42795</v>
      </c>
      <c r="I23" s="95">
        <v>42804</v>
      </c>
      <c r="J23" s="95">
        <v>42814</v>
      </c>
      <c r="K23" s="95">
        <v>42845</v>
      </c>
      <c r="L23" s="95"/>
      <c r="M23" s="95">
        <v>42850</v>
      </c>
      <c r="N23" s="95">
        <v>43100</v>
      </c>
      <c r="O23" s="4"/>
      <c r="P23" s="77" t="s">
        <v>152</v>
      </c>
      <c r="Q23" s="100"/>
      <c r="R23" s="370" t="s">
        <v>487</v>
      </c>
      <c r="S23" s="514" t="s">
        <v>995</v>
      </c>
      <c r="T23" s="370"/>
    </row>
    <row r="24" spans="1:20" ht="48" customHeight="1" x14ac:dyDescent="0.3">
      <c r="A24" s="627"/>
      <c r="B24" s="622"/>
      <c r="C24" s="623"/>
      <c r="D24" s="90" t="s">
        <v>141</v>
      </c>
      <c r="E24" s="80">
        <v>6000000</v>
      </c>
      <c r="F24" s="72" t="s">
        <v>0</v>
      </c>
      <c r="G24" s="73" t="s">
        <v>0</v>
      </c>
      <c r="H24" s="95">
        <v>42795</v>
      </c>
      <c r="I24" s="95">
        <v>42804</v>
      </c>
      <c r="J24" s="95">
        <v>42814</v>
      </c>
      <c r="K24" s="95">
        <v>42845</v>
      </c>
      <c r="L24" s="95"/>
      <c r="M24" s="95">
        <v>42850</v>
      </c>
      <c r="N24" s="95">
        <v>43100</v>
      </c>
      <c r="O24" s="4"/>
      <c r="P24" s="77" t="s">
        <v>153</v>
      </c>
      <c r="Q24" s="100"/>
      <c r="R24" s="370" t="s">
        <v>487</v>
      </c>
      <c r="S24" s="514" t="s">
        <v>995</v>
      </c>
      <c r="T24" s="370"/>
    </row>
    <row r="25" spans="1:20" ht="19.5" customHeight="1" x14ac:dyDescent="0.3">
      <c r="A25" s="627"/>
      <c r="B25" s="622"/>
      <c r="C25" s="623"/>
      <c r="D25" s="90" t="s">
        <v>17</v>
      </c>
      <c r="E25" s="80">
        <v>2000000</v>
      </c>
      <c r="F25" s="72" t="s">
        <v>0</v>
      </c>
      <c r="G25" s="73" t="s">
        <v>0</v>
      </c>
      <c r="H25" s="95">
        <v>42795</v>
      </c>
      <c r="I25" s="95">
        <v>42804</v>
      </c>
      <c r="J25" s="95">
        <v>42814</v>
      </c>
      <c r="K25" s="95">
        <v>42845</v>
      </c>
      <c r="L25" s="95"/>
      <c r="M25" s="95">
        <v>42850</v>
      </c>
      <c r="N25" s="95">
        <v>43100</v>
      </c>
      <c r="O25" s="4"/>
      <c r="P25" s="100" t="s">
        <v>154</v>
      </c>
      <c r="Q25" s="100"/>
      <c r="R25" s="370"/>
      <c r="S25" s="370" t="s">
        <v>994</v>
      </c>
      <c r="T25" s="370"/>
    </row>
    <row r="26" spans="1:20" ht="69" hidden="1" customHeight="1" thickBot="1" x14ac:dyDescent="0.35">
      <c r="A26" s="627"/>
      <c r="B26" s="92" t="s">
        <v>155</v>
      </c>
      <c r="C26" s="93" t="s">
        <v>156</v>
      </c>
      <c r="D26" s="101" t="s">
        <v>125</v>
      </c>
      <c r="E26" s="102">
        <v>0</v>
      </c>
      <c r="F26" s="72" t="s">
        <v>0</v>
      </c>
      <c r="G26" s="73" t="s">
        <v>0</v>
      </c>
      <c r="H26" s="620" t="s">
        <v>157</v>
      </c>
      <c r="I26" s="621"/>
      <c r="J26" s="621"/>
      <c r="K26" s="621"/>
      <c r="L26" s="621"/>
      <c r="M26" s="621"/>
      <c r="N26" s="621"/>
      <c r="O26" s="4"/>
      <c r="P26" s="100" t="s">
        <v>154</v>
      </c>
      <c r="Q26" s="100"/>
      <c r="R26" s="370"/>
      <c r="S26" s="370"/>
      <c r="T26" s="370"/>
    </row>
    <row r="27" spans="1:20" ht="31.5" customHeight="1" x14ac:dyDescent="0.3">
      <c r="A27" s="627"/>
      <c r="B27" s="622" t="s">
        <v>158</v>
      </c>
      <c r="C27" s="623" t="s">
        <v>159</v>
      </c>
      <c r="D27" s="64" t="s">
        <v>124</v>
      </c>
      <c r="E27" s="65">
        <f>SUM(E28:E33)</f>
        <v>70000000</v>
      </c>
      <c r="F27" s="66"/>
      <c r="G27" s="67"/>
      <c r="H27" s="68"/>
      <c r="I27" s="68"/>
      <c r="J27" s="68"/>
      <c r="K27" s="68"/>
      <c r="L27" s="68"/>
      <c r="M27" s="68"/>
      <c r="N27" s="68"/>
      <c r="O27" s="69"/>
      <c r="P27" s="70"/>
      <c r="Q27" s="70"/>
      <c r="R27" s="370"/>
      <c r="S27" s="370"/>
      <c r="T27" s="370"/>
    </row>
    <row r="28" spans="1:20" ht="41.25" customHeight="1" x14ac:dyDescent="0.3">
      <c r="A28" s="627"/>
      <c r="B28" s="622"/>
      <c r="C28" s="623"/>
      <c r="D28" s="90" t="s">
        <v>125</v>
      </c>
      <c r="E28" s="80">
        <v>45000000</v>
      </c>
      <c r="F28" s="624" t="s">
        <v>0</v>
      </c>
      <c r="G28" s="624" t="s">
        <v>0</v>
      </c>
      <c r="H28" s="95">
        <v>42415</v>
      </c>
      <c r="I28" s="95">
        <v>42420</v>
      </c>
      <c r="J28" s="95">
        <v>42435</v>
      </c>
      <c r="K28" s="95">
        <v>42470</v>
      </c>
      <c r="L28" s="95"/>
      <c r="M28" s="95">
        <v>42475</v>
      </c>
      <c r="N28" s="95">
        <v>42735</v>
      </c>
      <c r="O28" s="4"/>
      <c r="P28" s="77" t="s">
        <v>160</v>
      </c>
      <c r="Q28" s="100"/>
      <c r="R28" s="370" t="s">
        <v>487</v>
      </c>
      <c r="S28" s="529" t="s">
        <v>1000</v>
      </c>
      <c r="T28" s="370"/>
    </row>
    <row r="29" spans="1:20" x14ac:dyDescent="0.3">
      <c r="A29" s="627"/>
      <c r="B29" s="622"/>
      <c r="C29" s="623"/>
      <c r="D29" s="90" t="s">
        <v>137</v>
      </c>
      <c r="E29" s="80">
        <v>5000000</v>
      </c>
      <c r="F29" s="625" t="s">
        <v>0</v>
      </c>
      <c r="G29" s="625" t="s">
        <v>0</v>
      </c>
      <c r="H29" s="95">
        <v>42795</v>
      </c>
      <c r="I29" s="95">
        <v>42804</v>
      </c>
      <c r="J29" s="95">
        <v>42814</v>
      </c>
      <c r="K29" s="95">
        <v>42845</v>
      </c>
      <c r="L29" s="95"/>
      <c r="M29" s="95">
        <v>42850</v>
      </c>
      <c r="N29" s="95">
        <v>43100</v>
      </c>
      <c r="O29" s="4"/>
      <c r="P29" s="100" t="s">
        <v>133</v>
      </c>
      <c r="Q29" s="100"/>
      <c r="R29" s="370" t="s">
        <v>487</v>
      </c>
      <c r="S29" s="529" t="s">
        <v>996</v>
      </c>
      <c r="T29" s="370"/>
    </row>
    <row r="30" spans="1:20" x14ac:dyDescent="0.3">
      <c r="A30" s="627"/>
      <c r="B30" s="622"/>
      <c r="C30" s="623"/>
      <c r="D30" s="90" t="s">
        <v>14</v>
      </c>
      <c r="E30" s="80">
        <v>10000000</v>
      </c>
      <c r="F30" s="625" t="s">
        <v>0</v>
      </c>
      <c r="G30" s="625" t="s">
        <v>0</v>
      </c>
      <c r="H30" s="95">
        <v>42795</v>
      </c>
      <c r="I30" s="95">
        <v>42804</v>
      </c>
      <c r="J30" s="95">
        <v>42814</v>
      </c>
      <c r="K30" s="95">
        <v>42845</v>
      </c>
      <c r="L30" s="95"/>
      <c r="M30" s="95">
        <v>42850</v>
      </c>
      <c r="N30" s="95">
        <v>43100</v>
      </c>
      <c r="O30" s="4"/>
      <c r="P30" s="100" t="s">
        <v>133</v>
      </c>
      <c r="Q30" s="100"/>
      <c r="R30" s="370" t="s">
        <v>517</v>
      </c>
      <c r="S30" s="165" t="s">
        <v>997</v>
      </c>
      <c r="T30" s="370"/>
    </row>
    <row r="31" spans="1:20" ht="18.75" customHeight="1" x14ac:dyDescent="0.3">
      <c r="A31" s="627"/>
      <c r="B31" s="622"/>
      <c r="C31" s="623"/>
      <c r="D31" s="90" t="s">
        <v>15</v>
      </c>
      <c r="E31" s="80">
        <v>4000000</v>
      </c>
      <c r="F31" s="625" t="s">
        <v>0</v>
      </c>
      <c r="G31" s="625" t="s">
        <v>0</v>
      </c>
      <c r="H31" s="95">
        <v>42795</v>
      </c>
      <c r="I31" s="95">
        <v>42804</v>
      </c>
      <c r="J31" s="95">
        <v>42814</v>
      </c>
      <c r="K31" s="95">
        <v>42845</v>
      </c>
      <c r="L31" s="95"/>
      <c r="M31" s="95">
        <v>42850</v>
      </c>
      <c r="N31" s="95">
        <v>43100</v>
      </c>
      <c r="O31" s="4"/>
      <c r="P31" s="89" t="s">
        <v>161</v>
      </c>
      <c r="Q31" s="100"/>
      <c r="R31" s="370" t="s">
        <v>487</v>
      </c>
      <c r="S31" s="529" t="s">
        <v>998</v>
      </c>
      <c r="T31" s="370"/>
    </row>
    <row r="32" spans="1:20" ht="18" customHeight="1" x14ac:dyDescent="0.3">
      <c r="A32" s="627"/>
      <c r="B32" s="622"/>
      <c r="C32" s="623"/>
      <c r="D32" s="90" t="s">
        <v>141</v>
      </c>
      <c r="E32" s="80">
        <v>3000000</v>
      </c>
      <c r="F32" s="625" t="s">
        <v>0</v>
      </c>
      <c r="G32" s="625" t="s">
        <v>0</v>
      </c>
      <c r="H32" s="95">
        <v>42795</v>
      </c>
      <c r="I32" s="95">
        <v>42804</v>
      </c>
      <c r="J32" s="95">
        <v>42814</v>
      </c>
      <c r="K32" s="95">
        <v>42845</v>
      </c>
      <c r="L32" s="95"/>
      <c r="M32" s="95">
        <v>42850</v>
      </c>
      <c r="N32" s="95">
        <v>43100</v>
      </c>
      <c r="O32" s="4"/>
      <c r="P32" s="89" t="s">
        <v>162</v>
      </c>
      <c r="Q32" s="100"/>
      <c r="R32" s="370" t="s">
        <v>487</v>
      </c>
      <c r="S32" s="529" t="s">
        <v>999</v>
      </c>
      <c r="T32" s="370"/>
    </row>
    <row r="33" spans="1:20" x14ac:dyDescent="0.3">
      <c r="A33" s="627"/>
      <c r="B33" s="622"/>
      <c r="C33" s="623"/>
      <c r="D33" s="90" t="s">
        <v>17</v>
      </c>
      <c r="E33" s="80">
        <v>3000000</v>
      </c>
      <c r="F33" s="625" t="s">
        <v>0</v>
      </c>
      <c r="G33" s="625" t="s">
        <v>0</v>
      </c>
      <c r="H33" s="95">
        <v>42795</v>
      </c>
      <c r="I33" s="95">
        <v>42804</v>
      </c>
      <c r="J33" s="95">
        <v>42814</v>
      </c>
      <c r="K33" s="95">
        <v>42845</v>
      </c>
      <c r="L33" s="95"/>
      <c r="M33" s="95">
        <v>42850</v>
      </c>
      <c r="N33" s="95">
        <v>43100</v>
      </c>
      <c r="O33" s="4"/>
      <c r="P33" s="100" t="s">
        <v>133</v>
      </c>
      <c r="Q33" s="100"/>
      <c r="R33" s="370"/>
      <c r="S33" s="496" t="s">
        <v>133</v>
      </c>
      <c r="T33" s="370"/>
    </row>
    <row r="34" spans="1:20" ht="72" customHeight="1" x14ac:dyDescent="0.3">
      <c r="A34" s="627"/>
      <c r="B34" s="103" t="s">
        <v>163</v>
      </c>
      <c r="C34" s="104" t="s">
        <v>164</v>
      </c>
      <c r="D34" s="90" t="s">
        <v>125</v>
      </c>
      <c r="E34" s="94">
        <v>35000000</v>
      </c>
      <c r="F34" s="72" t="s">
        <v>0</v>
      </c>
      <c r="G34" s="73" t="s">
        <v>0</v>
      </c>
      <c r="H34" s="81">
        <v>42767</v>
      </c>
      <c r="I34" s="81">
        <v>42800</v>
      </c>
      <c r="J34" s="81">
        <v>42825</v>
      </c>
      <c r="K34" s="81">
        <v>42886</v>
      </c>
      <c r="L34" s="81"/>
      <c r="M34" s="81">
        <v>42891</v>
      </c>
      <c r="N34" s="81">
        <v>42978</v>
      </c>
      <c r="O34" s="108" t="s">
        <v>0</v>
      </c>
      <c r="P34" s="89" t="s">
        <v>165</v>
      </c>
      <c r="Q34" s="100"/>
      <c r="R34" s="370" t="s">
        <v>487</v>
      </c>
      <c r="S34" s="529" t="s">
        <v>1013</v>
      </c>
      <c r="T34" s="370"/>
    </row>
    <row r="35" spans="1:20" ht="41.25" customHeight="1" x14ac:dyDescent="0.3">
      <c r="A35" s="627"/>
      <c r="B35" s="103" t="s">
        <v>166</v>
      </c>
      <c r="C35" s="104" t="s">
        <v>167</v>
      </c>
      <c r="D35" s="90" t="s">
        <v>125</v>
      </c>
      <c r="E35" s="94">
        <v>30000000</v>
      </c>
      <c r="F35" s="72" t="s">
        <v>0</v>
      </c>
      <c r="G35" s="73" t="s">
        <v>0</v>
      </c>
      <c r="H35" s="81">
        <v>42767</v>
      </c>
      <c r="I35" s="81">
        <v>42800</v>
      </c>
      <c r="J35" s="81">
        <v>42825</v>
      </c>
      <c r="K35" s="81">
        <v>42886</v>
      </c>
      <c r="L35" s="81"/>
      <c r="M35" s="81">
        <v>42891</v>
      </c>
      <c r="N35" s="81">
        <v>42978</v>
      </c>
      <c r="O35" s="108" t="s">
        <v>0</v>
      </c>
      <c r="P35" s="89" t="s">
        <v>168</v>
      </c>
      <c r="Q35" s="100"/>
      <c r="R35" s="370" t="s">
        <v>487</v>
      </c>
      <c r="S35" s="529" t="s">
        <v>1014</v>
      </c>
      <c r="T35" s="370"/>
    </row>
    <row r="36" spans="1:20" ht="99" customHeight="1" x14ac:dyDescent="0.3">
      <c r="A36" s="627"/>
      <c r="B36" s="103" t="s">
        <v>169</v>
      </c>
      <c r="C36" s="104" t="s">
        <v>170</v>
      </c>
      <c r="D36" s="90" t="s">
        <v>125</v>
      </c>
      <c r="E36" s="94">
        <v>399000000</v>
      </c>
      <c r="F36" s="72" t="s">
        <v>0</v>
      </c>
      <c r="G36" s="105" t="s">
        <v>0</v>
      </c>
      <c r="H36" s="97">
        <v>42786</v>
      </c>
      <c r="I36" s="97">
        <v>42791</v>
      </c>
      <c r="J36" s="106" t="s">
        <v>171</v>
      </c>
      <c r="K36" s="96">
        <v>42449</v>
      </c>
      <c r="L36" s="96">
        <v>42947</v>
      </c>
      <c r="M36" s="107">
        <v>42454</v>
      </c>
      <c r="N36" s="107">
        <v>42490</v>
      </c>
      <c r="O36" s="108" t="s">
        <v>0</v>
      </c>
      <c r="P36" s="109" t="s">
        <v>172</v>
      </c>
      <c r="Q36" s="98" t="s">
        <v>173</v>
      </c>
      <c r="R36" s="156" t="s">
        <v>487</v>
      </c>
      <c r="S36" s="530" t="s">
        <v>1015</v>
      </c>
      <c r="T36" s="370"/>
    </row>
    <row r="37" spans="1:20" ht="126" customHeight="1" x14ac:dyDescent="0.3">
      <c r="A37" s="627"/>
      <c r="B37" s="103" t="s">
        <v>174</v>
      </c>
      <c r="C37" s="110" t="s">
        <v>175</v>
      </c>
      <c r="D37" s="90" t="s">
        <v>125</v>
      </c>
      <c r="E37" s="94">
        <v>500000000</v>
      </c>
      <c r="F37" s="72" t="s">
        <v>0</v>
      </c>
      <c r="G37" s="73" t="s">
        <v>0</v>
      </c>
      <c r="H37" s="81">
        <v>42767</v>
      </c>
      <c r="I37" s="95">
        <v>42795</v>
      </c>
      <c r="J37" s="111">
        <v>42855</v>
      </c>
      <c r="K37" s="95">
        <v>42887</v>
      </c>
      <c r="L37" s="95">
        <v>42947</v>
      </c>
      <c r="M37" s="95">
        <v>42901</v>
      </c>
      <c r="N37" s="95">
        <v>42931</v>
      </c>
      <c r="O37" s="122" t="s">
        <v>0</v>
      </c>
      <c r="P37" s="112" t="s">
        <v>176</v>
      </c>
      <c r="Q37" s="89" t="s">
        <v>173</v>
      </c>
      <c r="R37" s="156" t="s">
        <v>212</v>
      </c>
      <c r="S37" s="529" t="s">
        <v>1016</v>
      </c>
      <c r="T37" s="370"/>
    </row>
    <row r="38" spans="1:20" ht="215.25" customHeight="1" thickBot="1" x14ac:dyDescent="0.35">
      <c r="A38" s="628"/>
      <c r="B38" s="113" t="s">
        <v>177</v>
      </c>
      <c r="C38" s="114" t="s">
        <v>178</v>
      </c>
      <c r="D38" s="115" t="s">
        <v>125</v>
      </c>
      <c r="E38" s="116">
        <v>10400000</v>
      </c>
      <c r="F38" s="117" t="s">
        <v>0</v>
      </c>
      <c r="G38" s="118" t="s">
        <v>0</v>
      </c>
      <c r="H38" s="119">
        <v>42750</v>
      </c>
      <c r="I38" s="119">
        <v>42767</v>
      </c>
      <c r="J38" s="119">
        <v>42776</v>
      </c>
      <c r="K38" s="120">
        <v>42781</v>
      </c>
      <c r="L38" s="120">
        <v>42916</v>
      </c>
      <c r="M38" s="119">
        <v>42786</v>
      </c>
      <c r="N38" s="121">
        <v>42916</v>
      </c>
      <c r="O38" s="122" t="s">
        <v>0</v>
      </c>
      <c r="P38" s="123" t="s">
        <v>179</v>
      </c>
      <c r="Q38" s="525" t="s">
        <v>180</v>
      </c>
      <c r="R38" s="156" t="s">
        <v>487</v>
      </c>
      <c r="S38" s="246" t="s">
        <v>1017</v>
      </c>
      <c r="T38" s="370"/>
    </row>
    <row r="39" spans="1:20" ht="24" customHeight="1" thickBot="1" x14ac:dyDescent="0.35">
      <c r="B39" s="124"/>
      <c r="C39" s="125"/>
      <c r="D39" s="126" t="s">
        <v>181</v>
      </c>
      <c r="E39" s="127">
        <f>E6+E11+E18+E19+E27+E34+E35+E36+E37+E38</f>
        <v>1898400000</v>
      </c>
      <c r="F39" s="128"/>
      <c r="G39" s="129"/>
      <c r="H39" s="130"/>
      <c r="I39" s="131"/>
      <c r="J39" s="131"/>
      <c r="K39" s="131"/>
      <c r="L39" s="132"/>
      <c r="M39" s="132"/>
      <c r="N39" s="611" t="s">
        <v>115</v>
      </c>
      <c r="O39" s="612"/>
      <c r="P39" s="51">
        <f>+P42/O42</f>
        <v>0.25</v>
      </c>
      <c r="Q39" s="526"/>
      <c r="R39" s="51">
        <f>S42/R42</f>
        <v>0.94736842105263153</v>
      </c>
      <c r="S39" s="370"/>
      <c r="T39" s="370"/>
    </row>
    <row r="40" spans="1:20" ht="14.25" customHeight="1" thickBot="1" x14ac:dyDescent="0.35"/>
    <row r="41" spans="1:20" ht="49.5" customHeight="1" x14ac:dyDescent="0.3">
      <c r="A41" s="616" t="s">
        <v>182</v>
      </c>
      <c r="B41" s="133" t="s">
        <v>183</v>
      </c>
      <c r="C41" s="133" t="s">
        <v>184</v>
      </c>
      <c r="D41" s="134" t="s">
        <v>185</v>
      </c>
      <c r="O41" s="6" t="s">
        <v>116</v>
      </c>
      <c r="P41" s="6" t="s">
        <v>109</v>
      </c>
      <c r="Q41" s="6" t="s">
        <v>110</v>
      </c>
      <c r="R41" s="6" t="s">
        <v>116</v>
      </c>
      <c r="S41" s="6" t="s">
        <v>109</v>
      </c>
      <c r="T41" s="6" t="s">
        <v>110</v>
      </c>
    </row>
    <row r="42" spans="1:20" ht="33.75" customHeight="1" x14ac:dyDescent="0.3">
      <c r="A42" s="617"/>
      <c r="B42" s="135">
        <v>469</v>
      </c>
      <c r="C42" s="136">
        <v>209</v>
      </c>
      <c r="D42" s="137">
        <f>B42-C42</f>
        <v>260</v>
      </c>
      <c r="L42" s="138"/>
      <c r="O42" s="5">
        <v>4</v>
      </c>
      <c r="P42" s="5">
        <v>1</v>
      </c>
      <c r="Q42" s="5">
        <v>3</v>
      </c>
      <c r="R42" s="370">
        <v>19</v>
      </c>
      <c r="S42" s="370">
        <v>18</v>
      </c>
      <c r="T42" s="370">
        <v>1</v>
      </c>
    </row>
    <row r="43" spans="1:20" x14ac:dyDescent="0.3">
      <c r="A43" s="617"/>
      <c r="B43" s="135"/>
      <c r="C43" s="136"/>
      <c r="D43" s="137"/>
    </row>
    <row r="44" spans="1:20" ht="39" customHeight="1" x14ac:dyDescent="0.3">
      <c r="A44" s="617"/>
      <c r="B44" s="135"/>
      <c r="C44" s="136"/>
      <c r="D44" s="137"/>
    </row>
    <row r="45" spans="1:20" x14ac:dyDescent="0.3">
      <c r="A45" s="617"/>
      <c r="B45" s="135"/>
      <c r="C45" s="136"/>
      <c r="D45" s="137"/>
    </row>
    <row r="46" spans="1:20" ht="20.25" customHeight="1" x14ac:dyDescent="0.3">
      <c r="A46" s="617"/>
      <c r="B46" s="140" t="s">
        <v>186</v>
      </c>
      <c r="C46" s="141" t="s">
        <v>184</v>
      </c>
      <c r="D46" s="142" t="s">
        <v>187</v>
      </c>
    </row>
    <row r="47" spans="1:20" ht="15" thickBot="1" x14ac:dyDescent="0.35">
      <c r="A47" s="618"/>
      <c r="B47" s="143">
        <v>10</v>
      </c>
      <c r="C47" s="143">
        <v>8</v>
      </c>
      <c r="D47" s="144">
        <v>2</v>
      </c>
    </row>
    <row r="48" spans="1:20" x14ac:dyDescent="0.3">
      <c r="A48" s="1" t="s">
        <v>188</v>
      </c>
    </row>
    <row r="49" spans="2:17" x14ac:dyDescent="0.3">
      <c r="M49" s="145"/>
    </row>
    <row r="50" spans="2:17" ht="21.75" customHeight="1" x14ac:dyDescent="0.3">
      <c r="M50" s="145"/>
      <c r="O50" s="619"/>
      <c r="P50" s="619"/>
      <c r="Q50" s="52"/>
    </row>
    <row r="51" spans="2:17" ht="23.4" x14ac:dyDescent="0.3">
      <c r="C51" s="146"/>
      <c r="D51" s="146"/>
    </row>
    <row r="52" spans="2:17" ht="33.6" x14ac:dyDescent="0.3">
      <c r="B52" s="147"/>
      <c r="C52" s="147" t="s">
        <v>189</v>
      </c>
      <c r="D52" s="147"/>
      <c r="E52" s="147"/>
      <c r="F52" s="147"/>
      <c r="P52" s="148"/>
      <c r="Q52" s="148"/>
    </row>
    <row r="53" spans="2:17" ht="33.6" x14ac:dyDescent="0.3">
      <c r="B53" s="147"/>
      <c r="C53" s="147" t="s">
        <v>190</v>
      </c>
      <c r="D53" s="147"/>
      <c r="E53" s="147"/>
      <c r="F53" s="147"/>
      <c r="P53" s="148"/>
      <c r="Q53" s="148"/>
    </row>
    <row r="54" spans="2:17" ht="23.4" x14ac:dyDescent="0.3">
      <c r="C54" s="146"/>
      <c r="D54" s="146"/>
      <c r="P54" s="148"/>
    </row>
    <row r="55" spans="2:17" x14ac:dyDescent="0.3">
      <c r="Q55" s="139"/>
    </row>
    <row r="56" spans="2:17" x14ac:dyDescent="0.3">
      <c r="C56" s="1" t="s">
        <v>191</v>
      </c>
      <c r="I56" s="149"/>
    </row>
    <row r="57" spans="2:17" x14ac:dyDescent="0.3">
      <c r="I57" s="150"/>
    </row>
  </sheetData>
  <dataConsolidate/>
  <mergeCells count="26">
    <mergeCell ref="A2:Q2"/>
    <mergeCell ref="A3:A5"/>
    <mergeCell ref="B3:B5"/>
    <mergeCell ref="C3:C5"/>
    <mergeCell ref="D3:D5"/>
    <mergeCell ref="E3:E5"/>
    <mergeCell ref="F3:F4"/>
    <mergeCell ref="G3:G4"/>
    <mergeCell ref="H3:N4"/>
    <mergeCell ref="O3:Q4"/>
    <mergeCell ref="R3:T4"/>
    <mergeCell ref="A41:A47"/>
    <mergeCell ref="O50:P50"/>
    <mergeCell ref="H26:N26"/>
    <mergeCell ref="B27:B33"/>
    <mergeCell ref="C27:C33"/>
    <mergeCell ref="F28:F33"/>
    <mergeCell ref="G28:G33"/>
    <mergeCell ref="N39:O39"/>
    <mergeCell ref="A6:A38"/>
    <mergeCell ref="B6:B10"/>
    <mergeCell ref="C6:C7"/>
    <mergeCell ref="B11:B17"/>
    <mergeCell ref="C11:C17"/>
    <mergeCell ref="B19:B25"/>
    <mergeCell ref="C19:C25"/>
  </mergeCells>
  <dataValidations count="1">
    <dataValidation type="list" allowBlank="1" showInputMessage="1" showErrorMessage="1" sqref="A6">
      <formula1>#REF!</formula1>
    </dataValidation>
  </dataValidations>
  <pageMargins left="0.70866141732283472" right="0.70866141732283472" top="0.35433070866141736" bottom="0.35433070866141736" header="0.31496062992125984" footer="0.31496062992125984"/>
  <pageSetup scale="25"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43"/>
  <sheetViews>
    <sheetView topLeftCell="A120" workbookViewId="0">
      <selection activeCell="D136" sqref="D136"/>
    </sheetView>
  </sheetViews>
  <sheetFormatPr defaultColWidth="11.5546875" defaultRowHeight="14.4" x14ac:dyDescent="0.3"/>
  <cols>
    <col min="2" max="2" width="18.5546875" customWidth="1"/>
    <col min="3" max="3" width="44.6640625" customWidth="1"/>
    <col min="4" max="4" width="38.5546875" customWidth="1"/>
  </cols>
  <sheetData>
    <row r="1" spans="2:5" ht="15" thickBot="1" x14ac:dyDescent="0.35"/>
    <row r="2" spans="2:5" ht="29.25" customHeight="1" thickBot="1" x14ac:dyDescent="0.35">
      <c r="B2" s="445" t="s">
        <v>820</v>
      </c>
      <c r="C2" s="445" t="s">
        <v>196</v>
      </c>
      <c r="D2" s="445" t="s">
        <v>197</v>
      </c>
      <c r="E2" s="187"/>
    </row>
    <row r="3" spans="2:5" ht="32.25" customHeight="1" x14ac:dyDescent="0.3">
      <c r="B3" s="637" t="s">
        <v>803</v>
      </c>
      <c r="C3" s="638"/>
      <c r="D3" s="639"/>
    </row>
    <row r="4" spans="2:5" ht="92.4" x14ac:dyDescent="0.3">
      <c r="B4" s="446" t="s">
        <v>144</v>
      </c>
      <c r="C4" s="447" t="s">
        <v>145</v>
      </c>
      <c r="D4" s="448" t="s">
        <v>146</v>
      </c>
    </row>
    <row r="5" spans="2:5" ht="129" customHeight="1" x14ac:dyDescent="0.3">
      <c r="B5" s="446" t="s">
        <v>148</v>
      </c>
      <c r="C5" s="449" t="s">
        <v>149</v>
      </c>
      <c r="D5" s="450" t="s">
        <v>150</v>
      </c>
    </row>
    <row r="6" spans="2:5" ht="66" x14ac:dyDescent="0.3">
      <c r="B6" s="451" t="s">
        <v>170</v>
      </c>
      <c r="C6" s="452" t="s">
        <v>172</v>
      </c>
      <c r="D6" s="450" t="s">
        <v>173</v>
      </c>
    </row>
    <row r="7" spans="2:5" ht="66" x14ac:dyDescent="0.3">
      <c r="B7" s="453" t="s">
        <v>175</v>
      </c>
      <c r="C7" s="454" t="s">
        <v>176</v>
      </c>
      <c r="D7" s="448" t="s">
        <v>173</v>
      </c>
    </row>
    <row r="8" spans="2:5" ht="145.19999999999999" x14ac:dyDescent="0.3">
      <c r="B8" s="457" t="s">
        <v>178</v>
      </c>
      <c r="C8" s="455" t="s">
        <v>179</v>
      </c>
      <c r="D8" s="456" t="s">
        <v>180</v>
      </c>
    </row>
    <row r="9" spans="2:5" ht="26.4" x14ac:dyDescent="0.3">
      <c r="B9" s="441" t="s">
        <v>821</v>
      </c>
      <c r="C9" s="441" t="s">
        <v>196</v>
      </c>
      <c r="D9" s="441" t="s">
        <v>197</v>
      </c>
    </row>
    <row r="10" spans="2:5" ht="25.5" customHeight="1" x14ac:dyDescent="0.3">
      <c r="B10" s="636" t="s">
        <v>807</v>
      </c>
      <c r="C10" s="636"/>
      <c r="D10" s="636"/>
    </row>
    <row r="11" spans="2:5" ht="69.75" customHeight="1" x14ac:dyDescent="0.3">
      <c r="B11" s="640" t="s">
        <v>804</v>
      </c>
      <c r="C11" s="640" t="s">
        <v>805</v>
      </c>
      <c r="D11" s="640" t="s">
        <v>802</v>
      </c>
    </row>
    <row r="12" spans="2:5" x14ac:dyDescent="0.3">
      <c r="B12" s="640"/>
      <c r="C12" s="640"/>
      <c r="D12" s="640"/>
    </row>
    <row r="13" spans="2:5" ht="66" x14ac:dyDescent="0.3">
      <c r="B13" s="459" t="s">
        <v>494</v>
      </c>
      <c r="C13" s="459" t="s">
        <v>496</v>
      </c>
      <c r="D13" s="459" t="s">
        <v>806</v>
      </c>
    </row>
    <row r="14" spans="2:5" ht="15" customHeight="1" x14ac:dyDescent="0.3">
      <c r="B14" s="636" t="s">
        <v>820</v>
      </c>
      <c r="C14" s="636" t="s">
        <v>196</v>
      </c>
      <c r="D14" s="636" t="s">
        <v>197</v>
      </c>
      <c r="E14" s="187"/>
    </row>
    <row r="15" spans="2:5" x14ac:dyDescent="0.3">
      <c r="B15" s="636"/>
      <c r="C15" s="636"/>
      <c r="D15" s="636"/>
      <c r="E15" s="187"/>
    </row>
    <row r="16" spans="2:5" x14ac:dyDescent="0.3">
      <c r="B16" s="636"/>
      <c r="C16" s="636"/>
      <c r="D16" s="636"/>
      <c r="E16" s="187"/>
    </row>
    <row r="17" spans="2:5" x14ac:dyDescent="0.3">
      <c r="B17" s="636" t="s">
        <v>810</v>
      </c>
      <c r="C17" s="636"/>
      <c r="D17" s="636"/>
      <c r="E17" s="187"/>
    </row>
    <row r="18" spans="2:5" ht="56.25" customHeight="1" x14ac:dyDescent="0.3">
      <c r="B18" s="458" t="s">
        <v>808</v>
      </c>
      <c r="C18" s="640" t="s">
        <v>292</v>
      </c>
      <c r="D18" s="640" t="s">
        <v>809</v>
      </c>
      <c r="E18" s="635"/>
    </row>
    <row r="19" spans="2:5" ht="105.6" x14ac:dyDescent="0.3">
      <c r="B19" s="458" t="s">
        <v>286</v>
      </c>
      <c r="C19" s="640"/>
      <c r="D19" s="640"/>
      <c r="E19" s="635"/>
    </row>
    <row r="21" spans="2:5" ht="15" customHeight="1" x14ac:dyDescent="0.3">
      <c r="B21" s="636" t="s">
        <v>820</v>
      </c>
      <c r="C21" s="636" t="s">
        <v>479</v>
      </c>
      <c r="D21" s="636" t="s">
        <v>197</v>
      </c>
      <c r="E21" s="187"/>
    </row>
    <row r="22" spans="2:5" x14ac:dyDescent="0.3">
      <c r="B22" s="636"/>
      <c r="C22" s="636"/>
      <c r="D22" s="636"/>
      <c r="E22" s="187"/>
    </row>
    <row r="23" spans="2:5" ht="15" customHeight="1" x14ac:dyDescent="0.3">
      <c r="B23" s="636"/>
      <c r="C23" s="636" t="s">
        <v>481</v>
      </c>
      <c r="D23" s="636"/>
      <c r="E23" s="187"/>
    </row>
    <row r="24" spans="2:5" ht="39" customHeight="1" x14ac:dyDescent="0.3">
      <c r="B24" s="636" t="s">
        <v>819</v>
      </c>
      <c r="C24" s="636"/>
      <c r="D24" s="636"/>
      <c r="E24" s="187"/>
    </row>
    <row r="25" spans="2:5" ht="52.8" x14ac:dyDescent="0.3">
      <c r="B25" s="8" t="s">
        <v>511</v>
      </c>
      <c r="C25" s="8" t="s">
        <v>518</v>
      </c>
      <c r="D25" s="8" t="s">
        <v>519</v>
      </c>
      <c r="E25" s="187"/>
    </row>
    <row r="26" spans="2:5" ht="92.4" x14ac:dyDescent="0.3">
      <c r="B26" s="8" t="s">
        <v>822</v>
      </c>
      <c r="C26" s="641" t="s">
        <v>811</v>
      </c>
      <c r="D26" s="641" t="s">
        <v>812</v>
      </c>
      <c r="E26" s="187"/>
    </row>
    <row r="27" spans="2:5" ht="52.8" x14ac:dyDescent="0.3">
      <c r="B27" s="8" t="s">
        <v>525</v>
      </c>
      <c r="C27" s="641"/>
      <c r="D27" s="641"/>
      <c r="E27" s="187"/>
    </row>
    <row r="28" spans="2:5" ht="52.8" x14ac:dyDescent="0.3">
      <c r="B28" s="8" t="s">
        <v>526</v>
      </c>
      <c r="C28" s="641"/>
      <c r="D28" s="641"/>
      <c r="E28" s="187"/>
    </row>
    <row r="29" spans="2:5" ht="66" x14ac:dyDescent="0.3">
      <c r="B29" s="8" t="s">
        <v>527</v>
      </c>
      <c r="C29" s="641"/>
      <c r="D29" s="641"/>
      <c r="E29" s="187"/>
    </row>
    <row r="30" spans="2:5" ht="66" x14ac:dyDescent="0.3">
      <c r="B30" s="8" t="s">
        <v>528</v>
      </c>
      <c r="C30" s="641"/>
      <c r="D30" s="641"/>
      <c r="E30" s="187"/>
    </row>
    <row r="31" spans="2:5" ht="79.2" x14ac:dyDescent="0.3">
      <c r="B31" s="8" t="s">
        <v>542</v>
      </c>
      <c r="C31" s="8" t="s">
        <v>813</v>
      </c>
      <c r="D31" s="8" t="s">
        <v>814</v>
      </c>
      <c r="E31" s="187"/>
    </row>
    <row r="32" spans="2:5" ht="79.2" x14ac:dyDescent="0.3">
      <c r="B32" s="8" t="s">
        <v>546</v>
      </c>
      <c r="C32" s="8" t="s">
        <v>815</v>
      </c>
      <c r="D32" s="8" t="s">
        <v>814</v>
      </c>
      <c r="E32" s="187"/>
    </row>
    <row r="33" spans="2:5" ht="79.2" x14ac:dyDescent="0.3">
      <c r="B33" s="8" t="s">
        <v>547</v>
      </c>
      <c r="C33" s="8" t="s">
        <v>813</v>
      </c>
      <c r="D33" s="8" t="s">
        <v>544</v>
      </c>
      <c r="E33" s="187"/>
    </row>
    <row r="34" spans="2:5" ht="79.2" x14ac:dyDescent="0.3">
      <c r="B34" s="8" t="s">
        <v>548</v>
      </c>
      <c r="C34" s="8" t="s">
        <v>816</v>
      </c>
      <c r="D34" s="8" t="s">
        <v>544</v>
      </c>
      <c r="E34" s="187"/>
    </row>
    <row r="35" spans="2:5" ht="184.8" x14ac:dyDescent="0.3">
      <c r="B35" s="8" t="s">
        <v>550</v>
      </c>
      <c r="C35" s="8" t="s">
        <v>552</v>
      </c>
      <c r="D35" s="8" t="s">
        <v>553</v>
      </c>
      <c r="E35" s="187"/>
    </row>
    <row r="36" spans="2:5" ht="118.8" x14ac:dyDescent="0.3">
      <c r="B36" s="8" t="s">
        <v>554</v>
      </c>
      <c r="C36" s="8" t="s">
        <v>555</v>
      </c>
      <c r="D36" s="8" t="s">
        <v>556</v>
      </c>
      <c r="E36" s="187"/>
    </row>
    <row r="37" spans="2:5" ht="79.2" x14ac:dyDescent="0.3">
      <c r="B37" s="8" t="s">
        <v>557</v>
      </c>
      <c r="C37" s="8" t="s">
        <v>585</v>
      </c>
      <c r="D37" s="8" t="s">
        <v>558</v>
      </c>
      <c r="E37" s="187"/>
    </row>
    <row r="38" spans="2:5" ht="92.4" x14ac:dyDescent="0.3">
      <c r="B38" s="8"/>
      <c r="C38" s="8" t="s">
        <v>563</v>
      </c>
      <c r="D38" s="8" t="s">
        <v>564</v>
      </c>
      <c r="E38" s="187"/>
    </row>
    <row r="39" spans="2:5" ht="158.4" x14ac:dyDescent="0.3">
      <c r="B39" s="8" t="s">
        <v>817</v>
      </c>
      <c r="C39" s="8" t="s">
        <v>566</v>
      </c>
      <c r="D39" s="8" t="s">
        <v>567</v>
      </c>
      <c r="E39" s="187"/>
    </row>
    <row r="40" spans="2:5" ht="92.4" x14ac:dyDescent="0.3">
      <c r="B40" s="8" t="s">
        <v>818</v>
      </c>
      <c r="C40" s="8" t="s">
        <v>569</v>
      </c>
      <c r="D40" s="86"/>
      <c r="E40" s="187"/>
    </row>
    <row r="42" spans="2:5" x14ac:dyDescent="0.3">
      <c r="B42" s="636" t="s">
        <v>820</v>
      </c>
      <c r="C42" s="636" t="s">
        <v>479</v>
      </c>
      <c r="D42" s="636" t="s">
        <v>197</v>
      </c>
    </row>
    <row r="43" spans="2:5" x14ac:dyDescent="0.3">
      <c r="B43" s="636"/>
      <c r="C43" s="636"/>
      <c r="D43" s="636"/>
    </row>
    <row r="44" spans="2:5" x14ac:dyDescent="0.3">
      <c r="B44" s="636"/>
      <c r="C44" s="636" t="s">
        <v>481</v>
      </c>
      <c r="D44" s="636"/>
    </row>
    <row r="45" spans="2:5" ht="15" customHeight="1" x14ac:dyDescent="0.3">
      <c r="B45" s="636" t="s">
        <v>823</v>
      </c>
      <c r="C45" s="636"/>
      <c r="D45" s="636"/>
    </row>
    <row r="46" spans="2:5" ht="39.6" x14ac:dyDescent="0.3">
      <c r="B46" s="450" t="s">
        <v>670</v>
      </c>
      <c r="C46" s="463" t="s">
        <v>671</v>
      </c>
      <c r="D46" s="463" t="s">
        <v>672</v>
      </c>
    </row>
    <row r="47" spans="2:5" ht="52.8" x14ac:dyDescent="0.3">
      <c r="B47" s="450" t="s">
        <v>681</v>
      </c>
      <c r="C47" s="463"/>
      <c r="D47" s="463" t="s">
        <v>682</v>
      </c>
    </row>
    <row r="48" spans="2:5" ht="52.8" x14ac:dyDescent="0.3">
      <c r="B48" s="450" t="s">
        <v>43</v>
      </c>
      <c r="C48" s="463" t="s">
        <v>685</v>
      </c>
      <c r="D48" s="463" t="s">
        <v>686</v>
      </c>
    </row>
    <row r="49" spans="2:4" ht="52.8" x14ac:dyDescent="0.3">
      <c r="B49" s="450" t="s">
        <v>687</v>
      </c>
      <c r="C49" s="463" t="s">
        <v>688</v>
      </c>
      <c r="D49" s="463" t="s">
        <v>689</v>
      </c>
    </row>
    <row r="50" spans="2:4" ht="26.4" x14ac:dyDescent="0.3">
      <c r="B50" s="450" t="s">
        <v>45</v>
      </c>
      <c r="C50" s="463" t="s">
        <v>690</v>
      </c>
      <c r="D50" s="463" t="s">
        <v>691</v>
      </c>
    </row>
    <row r="51" spans="2:4" ht="52.8" x14ac:dyDescent="0.3">
      <c r="B51" s="450" t="s">
        <v>46</v>
      </c>
      <c r="C51" s="463" t="s">
        <v>692</v>
      </c>
      <c r="D51" s="463" t="s">
        <v>693</v>
      </c>
    </row>
    <row r="52" spans="2:4" ht="26.4" x14ac:dyDescent="0.3">
      <c r="B52" s="450" t="s">
        <v>50</v>
      </c>
      <c r="C52" s="463" t="s">
        <v>696</v>
      </c>
      <c r="D52" s="463" t="s">
        <v>697</v>
      </c>
    </row>
    <row r="53" spans="2:4" ht="26.4" x14ac:dyDescent="0.3">
      <c r="B53" s="450" t="s">
        <v>51</v>
      </c>
      <c r="C53" s="463"/>
      <c r="D53" s="463" t="s">
        <v>699</v>
      </c>
    </row>
    <row r="54" spans="2:4" ht="39.6" x14ac:dyDescent="0.3">
      <c r="B54" s="450" t="s">
        <v>53</v>
      </c>
      <c r="C54" s="463" t="s">
        <v>700</v>
      </c>
      <c r="D54" s="463" t="s">
        <v>701</v>
      </c>
    </row>
    <row r="55" spans="2:4" ht="26.4" x14ac:dyDescent="0.3">
      <c r="B55" s="450" t="s">
        <v>54</v>
      </c>
      <c r="C55" s="463" t="s">
        <v>702</v>
      </c>
      <c r="D55" s="463"/>
    </row>
    <row r="56" spans="2:4" ht="26.4" x14ac:dyDescent="0.3">
      <c r="B56" s="450" t="s">
        <v>56</v>
      </c>
      <c r="C56" s="463"/>
      <c r="D56" s="463" t="s">
        <v>704</v>
      </c>
    </row>
    <row r="57" spans="2:4" ht="26.4" x14ac:dyDescent="0.3">
      <c r="B57" s="450" t="s">
        <v>57</v>
      </c>
      <c r="C57" s="463"/>
      <c r="D57" s="463" t="s">
        <v>706</v>
      </c>
    </row>
    <row r="58" spans="2:4" ht="26.4" x14ac:dyDescent="0.3">
      <c r="B58" s="450" t="s">
        <v>65</v>
      </c>
      <c r="C58" s="463" t="s">
        <v>709</v>
      </c>
      <c r="D58" s="463" t="s">
        <v>710</v>
      </c>
    </row>
    <row r="59" spans="2:4" ht="26.4" x14ac:dyDescent="0.3">
      <c r="B59" s="450" t="s">
        <v>68</v>
      </c>
      <c r="C59" s="463" t="s">
        <v>712</v>
      </c>
      <c r="D59" s="463" t="s">
        <v>713</v>
      </c>
    </row>
    <row r="60" spans="2:4" ht="26.4" x14ac:dyDescent="0.3">
      <c r="B60" s="450" t="s">
        <v>69</v>
      </c>
      <c r="C60" s="463" t="s">
        <v>714</v>
      </c>
      <c r="D60" s="463" t="s">
        <v>715</v>
      </c>
    </row>
    <row r="61" spans="2:4" ht="26.4" x14ac:dyDescent="0.3">
      <c r="B61" s="450" t="s">
        <v>75</v>
      </c>
      <c r="C61" s="463" t="s">
        <v>696</v>
      </c>
      <c r="D61" s="463" t="s">
        <v>697</v>
      </c>
    </row>
    <row r="62" spans="2:4" x14ac:dyDescent="0.3">
      <c r="B62" s="450" t="s">
        <v>51</v>
      </c>
      <c r="C62" s="463"/>
      <c r="D62" s="463" t="s">
        <v>720</v>
      </c>
    </row>
    <row r="63" spans="2:4" ht="79.2" x14ac:dyDescent="0.3">
      <c r="B63" s="450" t="s">
        <v>84</v>
      </c>
      <c r="C63" s="463" t="s">
        <v>723</v>
      </c>
      <c r="D63" s="463" t="s">
        <v>724</v>
      </c>
    </row>
    <row r="64" spans="2:4" ht="66" x14ac:dyDescent="0.3">
      <c r="B64" s="450" t="s">
        <v>86</v>
      </c>
      <c r="C64" s="463" t="s">
        <v>726</v>
      </c>
      <c r="D64" s="463" t="s">
        <v>724</v>
      </c>
    </row>
    <row r="65" spans="2:4" x14ac:dyDescent="0.3">
      <c r="B65" s="450" t="s">
        <v>88</v>
      </c>
      <c r="C65" s="463" t="s">
        <v>727</v>
      </c>
      <c r="D65" s="463" t="s">
        <v>728</v>
      </c>
    </row>
    <row r="66" spans="2:4" x14ac:dyDescent="0.3">
      <c r="B66" s="450" t="s">
        <v>89</v>
      </c>
      <c r="C66" s="463" t="s">
        <v>727</v>
      </c>
      <c r="D66" s="463" t="s">
        <v>728</v>
      </c>
    </row>
    <row r="67" spans="2:4" ht="26.4" x14ac:dyDescent="0.3">
      <c r="B67" s="450" t="s">
        <v>90</v>
      </c>
      <c r="C67" s="463" t="s">
        <v>727</v>
      </c>
      <c r="D67" s="463" t="s">
        <v>728</v>
      </c>
    </row>
    <row r="68" spans="2:4" ht="26.4" x14ac:dyDescent="0.3">
      <c r="B68" s="450" t="s">
        <v>91</v>
      </c>
      <c r="C68" s="463" t="s">
        <v>727</v>
      </c>
      <c r="D68" s="463" t="s">
        <v>728</v>
      </c>
    </row>
    <row r="69" spans="2:4" x14ac:dyDescent="0.3">
      <c r="B69" s="450" t="s">
        <v>93</v>
      </c>
      <c r="C69" s="463" t="s">
        <v>727</v>
      </c>
      <c r="D69" s="463" t="s">
        <v>728</v>
      </c>
    </row>
    <row r="70" spans="2:4" x14ac:dyDescent="0.3">
      <c r="B70" s="450" t="s">
        <v>95</v>
      </c>
      <c r="C70" s="463" t="s">
        <v>727</v>
      </c>
      <c r="D70" s="463" t="s">
        <v>728</v>
      </c>
    </row>
    <row r="71" spans="2:4" x14ac:dyDescent="0.3">
      <c r="B71" s="450" t="s">
        <v>96</v>
      </c>
      <c r="C71" s="463" t="s">
        <v>729</v>
      </c>
      <c r="D71" s="463" t="s">
        <v>720</v>
      </c>
    </row>
    <row r="72" spans="2:4" x14ac:dyDescent="0.3">
      <c r="B72" s="450" t="s">
        <v>97</v>
      </c>
      <c r="C72" s="463" t="s">
        <v>730</v>
      </c>
      <c r="D72" s="463" t="s">
        <v>720</v>
      </c>
    </row>
    <row r="73" spans="2:4" x14ac:dyDescent="0.3">
      <c r="B73" s="450" t="s">
        <v>98</v>
      </c>
      <c r="C73" s="463" t="s">
        <v>731</v>
      </c>
      <c r="D73" s="463" t="s">
        <v>728</v>
      </c>
    </row>
    <row r="74" spans="2:4" ht="39.6" x14ac:dyDescent="0.3">
      <c r="B74" s="450" t="s">
        <v>101</v>
      </c>
      <c r="C74" s="463"/>
      <c r="D74" s="463" t="s">
        <v>732</v>
      </c>
    </row>
    <row r="75" spans="2:4" ht="52.8" x14ac:dyDescent="0.3">
      <c r="B75" s="450" t="s">
        <v>102</v>
      </c>
      <c r="C75" s="463"/>
      <c r="D75" s="463" t="s">
        <v>732</v>
      </c>
    </row>
    <row r="76" spans="2:4" x14ac:dyDescent="0.3">
      <c r="B76" s="450" t="s">
        <v>103</v>
      </c>
      <c r="C76" s="463"/>
      <c r="D76" s="463" t="s">
        <v>732</v>
      </c>
    </row>
    <row r="77" spans="2:4" ht="26.4" x14ac:dyDescent="0.3">
      <c r="B77" s="450" t="s">
        <v>105</v>
      </c>
      <c r="C77" s="463"/>
      <c r="D77" s="463" t="s">
        <v>732</v>
      </c>
    </row>
    <row r="78" spans="2:4" x14ac:dyDescent="0.3">
      <c r="B78" s="636" t="s">
        <v>820</v>
      </c>
      <c r="C78" s="636" t="s">
        <v>479</v>
      </c>
      <c r="D78" s="636" t="s">
        <v>197</v>
      </c>
    </row>
    <row r="79" spans="2:4" x14ac:dyDescent="0.3">
      <c r="B79" s="636"/>
      <c r="C79" s="636"/>
      <c r="D79" s="636"/>
    </row>
    <row r="80" spans="2:4" x14ac:dyDescent="0.3">
      <c r="B80" s="636"/>
      <c r="C80" s="636" t="s">
        <v>481</v>
      </c>
      <c r="D80" s="636"/>
    </row>
    <row r="81" spans="2:4" x14ac:dyDescent="0.3">
      <c r="B81" s="636" t="s">
        <v>827</v>
      </c>
      <c r="C81" s="636"/>
      <c r="D81" s="636"/>
    </row>
    <row r="82" spans="2:4" ht="111" thickBot="1" x14ac:dyDescent="0.35">
      <c r="B82" s="450" t="s">
        <v>824</v>
      </c>
      <c r="C82" s="460" t="s">
        <v>825</v>
      </c>
      <c r="D82" s="460" t="s">
        <v>826</v>
      </c>
    </row>
    <row r="84" spans="2:4" x14ac:dyDescent="0.3">
      <c r="B84" s="636" t="s">
        <v>820</v>
      </c>
      <c r="C84" s="636" t="s">
        <v>479</v>
      </c>
      <c r="D84" s="636" t="s">
        <v>197</v>
      </c>
    </row>
    <row r="85" spans="2:4" x14ac:dyDescent="0.3">
      <c r="B85" s="636"/>
      <c r="C85" s="636"/>
      <c r="D85" s="636"/>
    </row>
    <row r="86" spans="2:4" x14ac:dyDescent="0.3">
      <c r="B86" s="636"/>
      <c r="C86" s="636" t="s">
        <v>481</v>
      </c>
      <c r="D86" s="636"/>
    </row>
    <row r="87" spans="2:4" x14ac:dyDescent="0.3">
      <c r="B87" s="636" t="s">
        <v>828</v>
      </c>
      <c r="C87" s="636"/>
      <c r="D87" s="636"/>
    </row>
    <row r="88" spans="2:4" ht="97.2" thickBot="1" x14ac:dyDescent="0.35">
      <c r="B88" s="450" t="s">
        <v>770</v>
      </c>
      <c r="C88" s="460" t="s">
        <v>771</v>
      </c>
      <c r="D88" s="460" t="s">
        <v>772</v>
      </c>
    </row>
    <row r="89" spans="2:4" ht="55.8" thickBot="1" x14ac:dyDescent="0.35">
      <c r="B89" s="450" t="s">
        <v>773</v>
      </c>
      <c r="C89" s="460" t="s">
        <v>774</v>
      </c>
      <c r="D89" s="460" t="s">
        <v>775</v>
      </c>
    </row>
    <row r="90" spans="2:4" ht="193.8" thickBot="1" x14ac:dyDescent="0.35">
      <c r="B90" s="450" t="s">
        <v>776</v>
      </c>
      <c r="C90" s="460" t="s">
        <v>777</v>
      </c>
      <c r="D90" s="460" t="s">
        <v>778</v>
      </c>
    </row>
    <row r="91" spans="2:4" ht="193.8" thickBot="1" x14ac:dyDescent="0.35">
      <c r="B91" s="450" t="s">
        <v>779</v>
      </c>
      <c r="C91" s="460" t="s">
        <v>777</v>
      </c>
      <c r="D91" s="460" t="s">
        <v>778</v>
      </c>
    </row>
    <row r="92" spans="2:4" x14ac:dyDescent="0.3">
      <c r="B92" s="636" t="s">
        <v>820</v>
      </c>
      <c r="C92" s="636" t="s">
        <v>479</v>
      </c>
      <c r="D92" s="636" t="s">
        <v>197</v>
      </c>
    </row>
    <row r="93" spans="2:4" x14ac:dyDescent="0.3">
      <c r="B93" s="636"/>
      <c r="C93" s="636"/>
      <c r="D93" s="636"/>
    </row>
    <row r="94" spans="2:4" x14ac:dyDescent="0.3">
      <c r="B94" s="636"/>
      <c r="C94" s="636" t="s">
        <v>481</v>
      </c>
      <c r="D94" s="636"/>
    </row>
    <row r="95" spans="2:4" ht="15.75" customHeight="1" thickBot="1" x14ac:dyDescent="0.35">
      <c r="B95" s="636" t="s">
        <v>828</v>
      </c>
      <c r="C95" s="636"/>
      <c r="D95" s="636"/>
    </row>
    <row r="96" spans="2:4" ht="39.6" x14ac:dyDescent="0.3">
      <c r="B96" s="642" t="s">
        <v>381</v>
      </c>
      <c r="C96" s="642" t="s">
        <v>829</v>
      </c>
      <c r="D96" s="465" t="s">
        <v>830</v>
      </c>
    </row>
    <row r="97" spans="2:4" ht="145.80000000000001" thickBot="1" x14ac:dyDescent="0.35">
      <c r="B97" s="644"/>
      <c r="C97" s="644"/>
      <c r="D97" s="462" t="s">
        <v>831</v>
      </c>
    </row>
    <row r="98" spans="2:4" ht="79.2" x14ac:dyDescent="0.3">
      <c r="B98" s="642" t="s">
        <v>400</v>
      </c>
      <c r="C98" s="466" t="s">
        <v>832</v>
      </c>
      <c r="D98" s="466" t="s">
        <v>834</v>
      </c>
    </row>
    <row r="99" spans="2:4" ht="66" x14ac:dyDescent="0.3">
      <c r="B99" s="643"/>
      <c r="C99" s="466" t="s">
        <v>833</v>
      </c>
      <c r="D99" s="466" t="s">
        <v>835</v>
      </c>
    </row>
    <row r="100" spans="2:4" x14ac:dyDescent="0.3">
      <c r="B100" s="643"/>
      <c r="C100" s="467"/>
      <c r="D100" s="466" t="s">
        <v>836</v>
      </c>
    </row>
    <row r="101" spans="2:4" x14ac:dyDescent="0.3">
      <c r="B101" s="643"/>
      <c r="C101" s="467"/>
      <c r="D101" s="466" t="s">
        <v>837</v>
      </c>
    </row>
    <row r="102" spans="2:4" x14ac:dyDescent="0.3">
      <c r="B102" s="643"/>
      <c r="C102" s="467"/>
      <c r="D102" s="466" t="s">
        <v>838</v>
      </c>
    </row>
    <row r="103" spans="2:4" x14ac:dyDescent="0.3">
      <c r="B103" s="643"/>
      <c r="C103" s="467"/>
      <c r="D103" s="466" t="s">
        <v>839</v>
      </c>
    </row>
    <row r="104" spans="2:4" x14ac:dyDescent="0.3">
      <c r="B104" s="643"/>
      <c r="C104" s="467"/>
      <c r="D104" s="466" t="s">
        <v>840</v>
      </c>
    </row>
    <row r="105" spans="2:4" ht="15" thickBot="1" x14ac:dyDescent="0.35">
      <c r="B105" s="644"/>
      <c r="C105" s="468"/>
      <c r="D105" s="462" t="s">
        <v>841</v>
      </c>
    </row>
    <row r="106" spans="2:4" ht="159" thickBot="1" x14ac:dyDescent="0.35">
      <c r="B106" s="461" t="s">
        <v>404</v>
      </c>
      <c r="C106" s="462" t="s">
        <v>842</v>
      </c>
      <c r="D106" s="462" t="s">
        <v>406</v>
      </c>
    </row>
    <row r="107" spans="2:4" ht="52.8" x14ac:dyDescent="0.3">
      <c r="B107" s="642" t="s">
        <v>408</v>
      </c>
      <c r="C107" s="642" t="s">
        <v>409</v>
      </c>
      <c r="D107" s="466" t="s">
        <v>843</v>
      </c>
    </row>
    <row r="108" spans="2:4" x14ac:dyDescent="0.3">
      <c r="B108" s="643"/>
      <c r="C108" s="643"/>
      <c r="D108" s="466" t="s">
        <v>844</v>
      </c>
    </row>
    <row r="109" spans="2:4" x14ac:dyDescent="0.3">
      <c r="B109" s="643"/>
      <c r="C109" s="643"/>
      <c r="D109" s="466" t="s">
        <v>845</v>
      </c>
    </row>
    <row r="110" spans="2:4" x14ac:dyDescent="0.3">
      <c r="B110" s="643"/>
      <c r="C110" s="643"/>
      <c r="D110" s="466" t="s">
        <v>846</v>
      </c>
    </row>
    <row r="111" spans="2:4" x14ac:dyDescent="0.3">
      <c r="B111" s="643"/>
      <c r="C111" s="643"/>
      <c r="D111" s="466" t="s">
        <v>847</v>
      </c>
    </row>
    <row r="112" spans="2:4" ht="27" thickBot="1" x14ac:dyDescent="0.35">
      <c r="B112" s="644"/>
      <c r="C112" s="644"/>
      <c r="D112" s="462" t="s">
        <v>848</v>
      </c>
    </row>
    <row r="113" spans="2:4" x14ac:dyDescent="0.3">
      <c r="B113" s="642" t="s">
        <v>453</v>
      </c>
      <c r="C113" s="642" t="s">
        <v>454</v>
      </c>
      <c r="D113" s="466" t="s">
        <v>849</v>
      </c>
    </row>
    <row r="114" spans="2:4" x14ac:dyDescent="0.3">
      <c r="B114" s="643"/>
      <c r="C114" s="643"/>
      <c r="D114" s="466" t="s">
        <v>850</v>
      </c>
    </row>
    <row r="115" spans="2:4" x14ac:dyDescent="0.3">
      <c r="B115" s="643"/>
      <c r="C115" s="643"/>
      <c r="D115" s="466" t="s">
        <v>851</v>
      </c>
    </row>
    <row r="116" spans="2:4" x14ac:dyDescent="0.3">
      <c r="B116" s="643"/>
      <c r="C116" s="643"/>
      <c r="D116" s="466" t="s">
        <v>852</v>
      </c>
    </row>
    <row r="117" spans="2:4" x14ac:dyDescent="0.3">
      <c r="B117" s="643"/>
      <c r="C117" s="643"/>
      <c r="D117" s="466" t="s">
        <v>853</v>
      </c>
    </row>
    <row r="118" spans="2:4" ht="15" thickBot="1" x14ac:dyDescent="0.35">
      <c r="B118" s="644"/>
      <c r="C118" s="644"/>
      <c r="D118" s="462" t="s">
        <v>854</v>
      </c>
    </row>
    <row r="119" spans="2:4" ht="126" customHeight="1" x14ac:dyDescent="0.3">
      <c r="B119" s="642" t="s">
        <v>465</v>
      </c>
      <c r="C119" s="642" t="s">
        <v>466</v>
      </c>
      <c r="D119" s="466" t="s">
        <v>849</v>
      </c>
    </row>
    <row r="120" spans="2:4" x14ac:dyDescent="0.3">
      <c r="B120" s="643"/>
      <c r="C120" s="643"/>
      <c r="D120" s="466" t="s">
        <v>850</v>
      </c>
    </row>
    <row r="121" spans="2:4" x14ac:dyDescent="0.3">
      <c r="B121" s="643"/>
      <c r="C121" s="643"/>
      <c r="D121" s="466" t="s">
        <v>851</v>
      </c>
    </row>
    <row r="122" spans="2:4" x14ac:dyDescent="0.3">
      <c r="B122" s="643"/>
      <c r="C122" s="643"/>
      <c r="D122" s="466" t="s">
        <v>852</v>
      </c>
    </row>
    <row r="123" spans="2:4" x14ac:dyDescent="0.3">
      <c r="B123" s="643"/>
      <c r="C123" s="643"/>
      <c r="D123" s="466" t="s">
        <v>853</v>
      </c>
    </row>
    <row r="124" spans="2:4" ht="15" thickBot="1" x14ac:dyDescent="0.35">
      <c r="B124" s="644"/>
      <c r="C124" s="644"/>
      <c r="D124" s="462" t="s">
        <v>854</v>
      </c>
    </row>
    <row r="125" spans="2:4" x14ac:dyDescent="0.3">
      <c r="B125" s="642" t="s">
        <v>855</v>
      </c>
      <c r="C125" s="642" t="s">
        <v>474</v>
      </c>
      <c r="D125" s="466" t="s">
        <v>849</v>
      </c>
    </row>
    <row r="126" spans="2:4" x14ac:dyDescent="0.3">
      <c r="B126" s="643"/>
      <c r="C126" s="643"/>
      <c r="D126" s="466" t="s">
        <v>856</v>
      </c>
    </row>
    <row r="127" spans="2:4" x14ac:dyDescent="0.3">
      <c r="B127" s="643"/>
      <c r="C127" s="643"/>
      <c r="D127" s="466" t="s">
        <v>857</v>
      </c>
    </row>
    <row r="128" spans="2:4" x14ac:dyDescent="0.3">
      <c r="B128" s="643"/>
      <c r="C128" s="643"/>
      <c r="D128" s="466" t="s">
        <v>858</v>
      </c>
    </row>
    <row r="129" spans="2:4" x14ac:dyDescent="0.3">
      <c r="B129" s="643"/>
      <c r="C129" s="643"/>
      <c r="D129" s="466" t="s">
        <v>859</v>
      </c>
    </row>
    <row r="130" spans="2:4" ht="15" thickBot="1" x14ac:dyDescent="0.35">
      <c r="B130" s="644"/>
      <c r="C130" s="644"/>
      <c r="D130" s="462" t="s">
        <v>854</v>
      </c>
    </row>
    <row r="131" spans="2:4" x14ac:dyDescent="0.3">
      <c r="B131" s="464"/>
    </row>
    <row r="132" spans="2:4" x14ac:dyDescent="0.3">
      <c r="B132" s="636" t="s">
        <v>820</v>
      </c>
      <c r="C132" s="636" t="s">
        <v>479</v>
      </c>
      <c r="D132" s="636" t="s">
        <v>197</v>
      </c>
    </row>
    <row r="133" spans="2:4" x14ac:dyDescent="0.3">
      <c r="B133" s="636"/>
      <c r="C133" s="636"/>
      <c r="D133" s="636"/>
    </row>
    <row r="134" spans="2:4" x14ac:dyDescent="0.3">
      <c r="B134" s="636"/>
      <c r="C134" s="636" t="s">
        <v>481</v>
      </c>
      <c r="D134" s="636"/>
    </row>
    <row r="135" spans="2:4" x14ac:dyDescent="0.3">
      <c r="B135" s="636" t="s">
        <v>96</v>
      </c>
      <c r="C135" s="636"/>
      <c r="D135" s="636"/>
    </row>
    <row r="136" spans="2:4" ht="172.8" x14ac:dyDescent="0.3">
      <c r="B136" s="8" t="s">
        <v>631</v>
      </c>
      <c r="C136" s="470" t="s">
        <v>633</v>
      </c>
      <c r="D136" s="470" t="s">
        <v>634</v>
      </c>
    </row>
    <row r="137" spans="2:4" x14ac:dyDescent="0.3">
      <c r="B137" s="469"/>
    </row>
    <row r="138" spans="2:4" x14ac:dyDescent="0.3">
      <c r="B138" s="469"/>
    </row>
    <row r="139" spans="2:4" x14ac:dyDescent="0.3">
      <c r="B139" s="469"/>
    </row>
    <row r="140" spans="2:4" x14ac:dyDescent="0.3">
      <c r="B140" s="469"/>
    </row>
    <row r="141" spans="2:4" ht="15" thickBot="1" x14ac:dyDescent="0.35">
      <c r="B141" s="461"/>
    </row>
    <row r="142" spans="2:4" x14ac:dyDescent="0.3">
      <c r="B142" t="s">
        <v>860</v>
      </c>
    </row>
    <row r="143" spans="2:4" x14ac:dyDescent="0.3">
      <c r="B143" t="s">
        <v>861</v>
      </c>
    </row>
  </sheetData>
  <mergeCells count="49">
    <mergeCell ref="B132:B134"/>
    <mergeCell ref="C132:C134"/>
    <mergeCell ref="D132:D134"/>
    <mergeCell ref="B135:D135"/>
    <mergeCell ref="B119:B124"/>
    <mergeCell ref="C119:C124"/>
    <mergeCell ref="B125:B130"/>
    <mergeCell ref="C125:C130"/>
    <mergeCell ref="B92:B94"/>
    <mergeCell ref="C92:C94"/>
    <mergeCell ref="B95:D95"/>
    <mergeCell ref="B87:D87"/>
    <mergeCell ref="B96:B97"/>
    <mergeCell ref="C96:C97"/>
    <mergeCell ref="D92:D94"/>
    <mergeCell ref="B98:B105"/>
    <mergeCell ref="B107:B112"/>
    <mergeCell ref="C107:C112"/>
    <mergeCell ref="B113:B118"/>
    <mergeCell ref="C113:C118"/>
    <mergeCell ref="B81:D81"/>
    <mergeCell ref="B84:B86"/>
    <mergeCell ref="C84:C86"/>
    <mergeCell ref="D84:D86"/>
    <mergeCell ref="B42:B44"/>
    <mergeCell ref="C42:C44"/>
    <mergeCell ref="D42:D44"/>
    <mergeCell ref="B45:D45"/>
    <mergeCell ref="B78:B80"/>
    <mergeCell ref="C78:C80"/>
    <mergeCell ref="D78:D80"/>
    <mergeCell ref="B21:B23"/>
    <mergeCell ref="C26:C30"/>
    <mergeCell ref="D26:D30"/>
    <mergeCell ref="B24:D24"/>
    <mergeCell ref="C21:C23"/>
    <mergeCell ref="D21:D23"/>
    <mergeCell ref="E18:E19"/>
    <mergeCell ref="B17:D17"/>
    <mergeCell ref="B3:D3"/>
    <mergeCell ref="B10:D10"/>
    <mergeCell ref="B11:B12"/>
    <mergeCell ref="C11:C12"/>
    <mergeCell ref="D11:D12"/>
    <mergeCell ref="B14:B16"/>
    <mergeCell ref="C14:C16"/>
    <mergeCell ref="D14:D16"/>
    <mergeCell ref="C18:C19"/>
    <mergeCell ref="D18:D1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2:Z21"/>
  <sheetViews>
    <sheetView topLeftCell="R8" workbookViewId="0">
      <selection activeCell="AA9" sqref="AA9"/>
    </sheetView>
  </sheetViews>
  <sheetFormatPr defaultColWidth="11.5546875" defaultRowHeight="14.4" x14ac:dyDescent="0.3"/>
  <cols>
    <col min="1" max="1" width="1.6640625" style="1" customWidth="1"/>
    <col min="2" max="2" width="66.6640625" style="1" customWidth="1"/>
    <col min="3" max="3" width="14.44140625" style="1" hidden="1" customWidth="1"/>
    <col min="4" max="4" width="35.6640625" style="1" customWidth="1"/>
    <col min="5" max="5" width="16.5546875" style="1" customWidth="1"/>
    <col min="6" max="6" width="35.6640625" style="1" customWidth="1"/>
    <col min="7" max="7" width="27.33203125" style="1" customWidth="1"/>
    <col min="8" max="8" width="23.5546875" style="1" customWidth="1"/>
    <col min="9" max="10" width="27.33203125" style="1" customWidth="1"/>
    <col min="11" max="11" width="21.33203125" style="1" customWidth="1"/>
    <col min="12" max="12" width="20.6640625" style="1" customWidth="1"/>
    <col min="13" max="13" width="24.88671875" style="1" customWidth="1"/>
    <col min="14" max="14" width="45.109375" style="1" customWidth="1"/>
    <col min="15" max="15" width="23" style="1" customWidth="1"/>
    <col min="16" max="16" width="49" style="187" customWidth="1"/>
    <col min="17" max="17" width="28.88671875" style="1" customWidth="1"/>
    <col min="18" max="18" width="11.5546875" style="1"/>
    <col min="19" max="19" width="12.88671875" style="1" customWidth="1"/>
    <col min="20" max="20" width="11.5546875" style="1"/>
    <col min="21" max="21" width="12.5546875" style="1" customWidth="1"/>
    <col min="22" max="22" width="16.44140625" style="1" customWidth="1"/>
    <col min="23" max="23" width="12.6640625" style="1" bestFit="1" customWidth="1"/>
    <col min="24" max="24" width="20.109375" style="1" customWidth="1"/>
    <col min="25" max="25" width="19" style="1" customWidth="1"/>
    <col min="26" max="26" width="22.33203125" style="1" customWidth="1"/>
    <col min="27" max="260" width="11.5546875" style="1"/>
    <col min="261" max="261" width="1.6640625" style="1" customWidth="1"/>
    <col min="262" max="263" width="28.6640625" style="1" customWidth="1"/>
    <col min="264" max="264" width="22.88671875" style="1" bestFit="1" customWidth="1"/>
    <col min="265" max="266" width="40.109375" style="1" customWidth="1"/>
    <col min="267" max="267" width="27.33203125" style="1" customWidth="1"/>
    <col min="268" max="268" width="20.6640625" style="1" customWidth="1"/>
    <col min="269" max="269" width="22.44140625" style="1" customWidth="1"/>
    <col min="270" max="270" width="21.33203125" style="1" customWidth="1"/>
    <col min="271" max="271" width="16" style="1" bestFit="1" customWidth="1"/>
    <col min="272" max="272" width="49" style="1" customWidth="1"/>
    <col min="273" max="516" width="11.5546875" style="1"/>
    <col min="517" max="517" width="1.6640625" style="1" customWidth="1"/>
    <col min="518" max="519" width="28.6640625" style="1" customWidth="1"/>
    <col min="520" max="520" width="22.88671875" style="1" bestFit="1" customWidth="1"/>
    <col min="521" max="522" width="40.109375" style="1" customWidth="1"/>
    <col min="523" max="523" width="27.33203125" style="1" customWidth="1"/>
    <col min="524" max="524" width="20.6640625" style="1" customWidth="1"/>
    <col min="525" max="525" width="22.44140625" style="1" customWidth="1"/>
    <col min="526" max="526" width="21.33203125" style="1" customWidth="1"/>
    <col min="527" max="527" width="16" style="1" bestFit="1" customWidth="1"/>
    <col min="528" max="528" width="49" style="1" customWidth="1"/>
    <col min="529" max="772" width="11.5546875" style="1"/>
    <col min="773" max="773" width="1.6640625" style="1" customWidth="1"/>
    <col min="774" max="775" width="28.6640625" style="1" customWidth="1"/>
    <col min="776" max="776" width="22.88671875" style="1" bestFit="1" customWidth="1"/>
    <col min="777" max="778" width="40.109375" style="1" customWidth="1"/>
    <col min="779" max="779" width="27.33203125" style="1" customWidth="1"/>
    <col min="780" max="780" width="20.6640625" style="1" customWidth="1"/>
    <col min="781" max="781" width="22.44140625" style="1" customWidth="1"/>
    <col min="782" max="782" width="21.33203125" style="1" customWidth="1"/>
    <col min="783" max="783" width="16" style="1" bestFit="1" customWidth="1"/>
    <col min="784" max="784" width="49" style="1" customWidth="1"/>
    <col min="785" max="1028" width="11.5546875" style="1"/>
    <col min="1029" max="1029" width="1.6640625" style="1" customWidth="1"/>
    <col min="1030" max="1031" width="28.6640625" style="1" customWidth="1"/>
    <col min="1032" max="1032" width="22.88671875" style="1" bestFit="1" customWidth="1"/>
    <col min="1033" max="1034" width="40.109375" style="1" customWidth="1"/>
    <col min="1035" max="1035" width="27.33203125" style="1" customWidth="1"/>
    <col min="1036" max="1036" width="20.6640625" style="1" customWidth="1"/>
    <col min="1037" max="1037" width="22.44140625" style="1" customWidth="1"/>
    <col min="1038" max="1038" width="21.33203125" style="1" customWidth="1"/>
    <col min="1039" max="1039" width="16" style="1" bestFit="1" customWidth="1"/>
    <col min="1040" max="1040" width="49" style="1" customWidth="1"/>
    <col min="1041" max="1284" width="11.5546875" style="1"/>
    <col min="1285" max="1285" width="1.6640625" style="1" customWidth="1"/>
    <col min="1286" max="1287" width="28.6640625" style="1" customWidth="1"/>
    <col min="1288" max="1288" width="22.88671875" style="1" bestFit="1" customWidth="1"/>
    <col min="1289" max="1290" width="40.109375" style="1" customWidth="1"/>
    <col min="1291" max="1291" width="27.33203125" style="1" customWidth="1"/>
    <col min="1292" max="1292" width="20.6640625" style="1" customWidth="1"/>
    <col min="1293" max="1293" width="22.44140625" style="1" customWidth="1"/>
    <col min="1294" max="1294" width="21.33203125" style="1" customWidth="1"/>
    <col min="1295" max="1295" width="16" style="1" bestFit="1" customWidth="1"/>
    <col min="1296" max="1296" width="49" style="1" customWidth="1"/>
    <col min="1297" max="1540" width="11.5546875" style="1"/>
    <col min="1541" max="1541" width="1.6640625" style="1" customWidth="1"/>
    <col min="1542" max="1543" width="28.6640625" style="1" customWidth="1"/>
    <col min="1544" max="1544" width="22.88671875" style="1" bestFit="1" customWidth="1"/>
    <col min="1545" max="1546" width="40.109375" style="1" customWidth="1"/>
    <col min="1547" max="1547" width="27.33203125" style="1" customWidth="1"/>
    <col min="1548" max="1548" width="20.6640625" style="1" customWidth="1"/>
    <col min="1549" max="1549" width="22.44140625" style="1" customWidth="1"/>
    <col min="1550" max="1550" width="21.33203125" style="1" customWidth="1"/>
    <col min="1551" max="1551" width="16" style="1" bestFit="1" customWidth="1"/>
    <col min="1552" max="1552" width="49" style="1" customWidth="1"/>
    <col min="1553" max="1796" width="11.5546875" style="1"/>
    <col min="1797" max="1797" width="1.6640625" style="1" customWidth="1"/>
    <col min="1798" max="1799" width="28.6640625" style="1" customWidth="1"/>
    <col min="1800" max="1800" width="22.88671875" style="1" bestFit="1" customWidth="1"/>
    <col min="1801" max="1802" width="40.109375" style="1" customWidth="1"/>
    <col min="1803" max="1803" width="27.33203125" style="1" customWidth="1"/>
    <col min="1804" max="1804" width="20.6640625" style="1" customWidth="1"/>
    <col min="1805" max="1805" width="22.44140625" style="1" customWidth="1"/>
    <col min="1806" max="1806" width="21.33203125" style="1" customWidth="1"/>
    <col min="1807" max="1807" width="16" style="1" bestFit="1" customWidth="1"/>
    <col min="1808" max="1808" width="49" style="1" customWidth="1"/>
    <col min="1809" max="2052" width="11.5546875" style="1"/>
    <col min="2053" max="2053" width="1.6640625" style="1" customWidth="1"/>
    <col min="2054" max="2055" width="28.6640625" style="1" customWidth="1"/>
    <col min="2056" max="2056" width="22.88671875" style="1" bestFit="1" customWidth="1"/>
    <col min="2057" max="2058" width="40.109375" style="1" customWidth="1"/>
    <col min="2059" max="2059" width="27.33203125" style="1" customWidth="1"/>
    <col min="2060" max="2060" width="20.6640625" style="1" customWidth="1"/>
    <col min="2061" max="2061" width="22.44140625" style="1" customWidth="1"/>
    <col min="2062" max="2062" width="21.33203125" style="1" customWidth="1"/>
    <col min="2063" max="2063" width="16" style="1" bestFit="1" customWidth="1"/>
    <col min="2064" max="2064" width="49" style="1" customWidth="1"/>
    <col min="2065" max="2308" width="11.5546875" style="1"/>
    <col min="2309" max="2309" width="1.6640625" style="1" customWidth="1"/>
    <col min="2310" max="2311" width="28.6640625" style="1" customWidth="1"/>
    <col min="2312" max="2312" width="22.88671875" style="1" bestFit="1" customWidth="1"/>
    <col min="2313" max="2314" width="40.109375" style="1" customWidth="1"/>
    <col min="2315" max="2315" width="27.33203125" style="1" customWidth="1"/>
    <col min="2316" max="2316" width="20.6640625" style="1" customWidth="1"/>
    <col min="2317" max="2317" width="22.44140625" style="1" customWidth="1"/>
    <col min="2318" max="2318" width="21.33203125" style="1" customWidth="1"/>
    <col min="2319" max="2319" width="16" style="1" bestFit="1" customWidth="1"/>
    <col min="2320" max="2320" width="49" style="1" customWidth="1"/>
    <col min="2321" max="2564" width="11.5546875" style="1"/>
    <col min="2565" max="2565" width="1.6640625" style="1" customWidth="1"/>
    <col min="2566" max="2567" width="28.6640625" style="1" customWidth="1"/>
    <col min="2568" max="2568" width="22.88671875" style="1" bestFit="1" customWidth="1"/>
    <col min="2569" max="2570" width="40.109375" style="1" customWidth="1"/>
    <col min="2571" max="2571" width="27.33203125" style="1" customWidth="1"/>
    <col min="2572" max="2572" width="20.6640625" style="1" customWidth="1"/>
    <col min="2573" max="2573" width="22.44140625" style="1" customWidth="1"/>
    <col min="2574" max="2574" width="21.33203125" style="1" customWidth="1"/>
    <col min="2575" max="2575" width="16" style="1" bestFit="1" customWidth="1"/>
    <col min="2576" max="2576" width="49" style="1" customWidth="1"/>
    <col min="2577" max="2820" width="11.5546875" style="1"/>
    <col min="2821" max="2821" width="1.6640625" style="1" customWidth="1"/>
    <col min="2822" max="2823" width="28.6640625" style="1" customWidth="1"/>
    <col min="2824" max="2824" width="22.88671875" style="1" bestFit="1" customWidth="1"/>
    <col min="2825" max="2826" width="40.109375" style="1" customWidth="1"/>
    <col min="2827" max="2827" width="27.33203125" style="1" customWidth="1"/>
    <col min="2828" max="2828" width="20.6640625" style="1" customWidth="1"/>
    <col min="2829" max="2829" width="22.44140625" style="1" customWidth="1"/>
    <col min="2830" max="2830" width="21.33203125" style="1" customWidth="1"/>
    <col min="2831" max="2831" width="16" style="1" bestFit="1" customWidth="1"/>
    <col min="2832" max="2832" width="49" style="1" customWidth="1"/>
    <col min="2833" max="3076" width="11.5546875" style="1"/>
    <col min="3077" max="3077" width="1.6640625" style="1" customWidth="1"/>
    <col min="3078" max="3079" width="28.6640625" style="1" customWidth="1"/>
    <col min="3080" max="3080" width="22.88671875" style="1" bestFit="1" customWidth="1"/>
    <col min="3081" max="3082" width="40.109375" style="1" customWidth="1"/>
    <col min="3083" max="3083" width="27.33203125" style="1" customWidth="1"/>
    <col min="3084" max="3084" width="20.6640625" style="1" customWidth="1"/>
    <col min="3085" max="3085" width="22.44140625" style="1" customWidth="1"/>
    <col min="3086" max="3086" width="21.33203125" style="1" customWidth="1"/>
    <col min="3087" max="3087" width="16" style="1" bestFit="1" customWidth="1"/>
    <col min="3088" max="3088" width="49" style="1" customWidth="1"/>
    <col min="3089" max="3332" width="11.5546875" style="1"/>
    <col min="3333" max="3333" width="1.6640625" style="1" customWidth="1"/>
    <col min="3334" max="3335" width="28.6640625" style="1" customWidth="1"/>
    <col min="3336" max="3336" width="22.88671875" style="1" bestFit="1" customWidth="1"/>
    <col min="3337" max="3338" width="40.109375" style="1" customWidth="1"/>
    <col min="3339" max="3339" width="27.33203125" style="1" customWidth="1"/>
    <col min="3340" max="3340" width="20.6640625" style="1" customWidth="1"/>
    <col min="3341" max="3341" width="22.44140625" style="1" customWidth="1"/>
    <col min="3342" max="3342" width="21.33203125" style="1" customWidth="1"/>
    <col min="3343" max="3343" width="16" style="1" bestFit="1" customWidth="1"/>
    <col min="3344" max="3344" width="49" style="1" customWidth="1"/>
    <col min="3345" max="3588" width="11.5546875" style="1"/>
    <col min="3589" max="3589" width="1.6640625" style="1" customWidth="1"/>
    <col min="3590" max="3591" width="28.6640625" style="1" customWidth="1"/>
    <col min="3592" max="3592" width="22.88671875" style="1" bestFit="1" customWidth="1"/>
    <col min="3593" max="3594" width="40.109375" style="1" customWidth="1"/>
    <col min="3595" max="3595" width="27.33203125" style="1" customWidth="1"/>
    <col min="3596" max="3596" width="20.6640625" style="1" customWidth="1"/>
    <col min="3597" max="3597" width="22.44140625" style="1" customWidth="1"/>
    <col min="3598" max="3598" width="21.33203125" style="1" customWidth="1"/>
    <col min="3599" max="3599" width="16" style="1" bestFit="1" customWidth="1"/>
    <col min="3600" max="3600" width="49" style="1" customWidth="1"/>
    <col min="3601" max="3844" width="11.5546875" style="1"/>
    <col min="3845" max="3845" width="1.6640625" style="1" customWidth="1"/>
    <col min="3846" max="3847" width="28.6640625" style="1" customWidth="1"/>
    <col min="3848" max="3848" width="22.88671875" style="1" bestFit="1" customWidth="1"/>
    <col min="3849" max="3850" width="40.109375" style="1" customWidth="1"/>
    <col min="3851" max="3851" width="27.33203125" style="1" customWidth="1"/>
    <col min="3852" max="3852" width="20.6640625" style="1" customWidth="1"/>
    <col min="3853" max="3853" width="22.44140625" style="1" customWidth="1"/>
    <col min="3854" max="3854" width="21.33203125" style="1" customWidth="1"/>
    <col min="3855" max="3855" width="16" style="1" bestFit="1" customWidth="1"/>
    <col min="3856" max="3856" width="49" style="1" customWidth="1"/>
    <col min="3857" max="4100" width="11.5546875" style="1"/>
    <col min="4101" max="4101" width="1.6640625" style="1" customWidth="1"/>
    <col min="4102" max="4103" width="28.6640625" style="1" customWidth="1"/>
    <col min="4104" max="4104" width="22.88671875" style="1" bestFit="1" customWidth="1"/>
    <col min="4105" max="4106" width="40.109375" style="1" customWidth="1"/>
    <col min="4107" max="4107" width="27.33203125" style="1" customWidth="1"/>
    <col min="4108" max="4108" width="20.6640625" style="1" customWidth="1"/>
    <col min="4109" max="4109" width="22.44140625" style="1" customWidth="1"/>
    <col min="4110" max="4110" width="21.33203125" style="1" customWidth="1"/>
    <col min="4111" max="4111" width="16" style="1" bestFit="1" customWidth="1"/>
    <col min="4112" max="4112" width="49" style="1" customWidth="1"/>
    <col min="4113" max="4356" width="11.5546875" style="1"/>
    <col min="4357" max="4357" width="1.6640625" style="1" customWidth="1"/>
    <col min="4358" max="4359" width="28.6640625" style="1" customWidth="1"/>
    <col min="4360" max="4360" width="22.88671875" style="1" bestFit="1" customWidth="1"/>
    <col min="4361" max="4362" width="40.109375" style="1" customWidth="1"/>
    <col min="4363" max="4363" width="27.33203125" style="1" customWidth="1"/>
    <col min="4364" max="4364" width="20.6640625" style="1" customWidth="1"/>
    <col min="4365" max="4365" width="22.44140625" style="1" customWidth="1"/>
    <col min="4366" max="4366" width="21.33203125" style="1" customWidth="1"/>
    <col min="4367" max="4367" width="16" style="1" bestFit="1" customWidth="1"/>
    <col min="4368" max="4368" width="49" style="1" customWidth="1"/>
    <col min="4369" max="4612" width="11.5546875" style="1"/>
    <col min="4613" max="4613" width="1.6640625" style="1" customWidth="1"/>
    <col min="4614" max="4615" width="28.6640625" style="1" customWidth="1"/>
    <col min="4616" max="4616" width="22.88671875" style="1" bestFit="1" customWidth="1"/>
    <col min="4617" max="4618" width="40.109375" style="1" customWidth="1"/>
    <col min="4619" max="4619" width="27.33203125" style="1" customWidth="1"/>
    <col min="4620" max="4620" width="20.6640625" style="1" customWidth="1"/>
    <col min="4621" max="4621" width="22.44140625" style="1" customWidth="1"/>
    <col min="4622" max="4622" width="21.33203125" style="1" customWidth="1"/>
    <col min="4623" max="4623" width="16" style="1" bestFit="1" customWidth="1"/>
    <col min="4624" max="4624" width="49" style="1" customWidth="1"/>
    <col min="4625" max="4868" width="11.5546875" style="1"/>
    <col min="4869" max="4869" width="1.6640625" style="1" customWidth="1"/>
    <col min="4870" max="4871" width="28.6640625" style="1" customWidth="1"/>
    <col min="4872" max="4872" width="22.88671875" style="1" bestFit="1" customWidth="1"/>
    <col min="4873" max="4874" width="40.109375" style="1" customWidth="1"/>
    <col min="4875" max="4875" width="27.33203125" style="1" customWidth="1"/>
    <col min="4876" max="4876" width="20.6640625" style="1" customWidth="1"/>
    <col min="4877" max="4877" width="22.44140625" style="1" customWidth="1"/>
    <col min="4878" max="4878" width="21.33203125" style="1" customWidth="1"/>
    <col min="4879" max="4879" width="16" style="1" bestFit="1" customWidth="1"/>
    <col min="4880" max="4880" width="49" style="1" customWidth="1"/>
    <col min="4881" max="5124" width="11.5546875" style="1"/>
    <col min="5125" max="5125" width="1.6640625" style="1" customWidth="1"/>
    <col min="5126" max="5127" width="28.6640625" style="1" customWidth="1"/>
    <col min="5128" max="5128" width="22.88671875" style="1" bestFit="1" customWidth="1"/>
    <col min="5129" max="5130" width="40.109375" style="1" customWidth="1"/>
    <col min="5131" max="5131" width="27.33203125" style="1" customWidth="1"/>
    <col min="5132" max="5132" width="20.6640625" style="1" customWidth="1"/>
    <col min="5133" max="5133" width="22.44140625" style="1" customWidth="1"/>
    <col min="5134" max="5134" width="21.33203125" style="1" customWidth="1"/>
    <col min="5135" max="5135" width="16" style="1" bestFit="1" customWidth="1"/>
    <col min="5136" max="5136" width="49" style="1" customWidth="1"/>
    <col min="5137" max="5380" width="11.5546875" style="1"/>
    <col min="5381" max="5381" width="1.6640625" style="1" customWidth="1"/>
    <col min="5382" max="5383" width="28.6640625" style="1" customWidth="1"/>
    <col min="5384" max="5384" width="22.88671875" style="1" bestFit="1" customWidth="1"/>
    <col min="5385" max="5386" width="40.109375" style="1" customWidth="1"/>
    <col min="5387" max="5387" width="27.33203125" style="1" customWidth="1"/>
    <col min="5388" max="5388" width="20.6640625" style="1" customWidth="1"/>
    <col min="5389" max="5389" width="22.44140625" style="1" customWidth="1"/>
    <col min="5390" max="5390" width="21.33203125" style="1" customWidth="1"/>
    <col min="5391" max="5391" width="16" style="1" bestFit="1" customWidth="1"/>
    <col min="5392" max="5392" width="49" style="1" customWidth="1"/>
    <col min="5393" max="5636" width="11.5546875" style="1"/>
    <col min="5637" max="5637" width="1.6640625" style="1" customWidth="1"/>
    <col min="5638" max="5639" width="28.6640625" style="1" customWidth="1"/>
    <col min="5640" max="5640" width="22.88671875" style="1" bestFit="1" customWidth="1"/>
    <col min="5641" max="5642" width="40.109375" style="1" customWidth="1"/>
    <col min="5643" max="5643" width="27.33203125" style="1" customWidth="1"/>
    <col min="5644" max="5644" width="20.6640625" style="1" customWidth="1"/>
    <col min="5645" max="5645" width="22.44140625" style="1" customWidth="1"/>
    <col min="5646" max="5646" width="21.33203125" style="1" customWidth="1"/>
    <col min="5647" max="5647" width="16" style="1" bestFit="1" customWidth="1"/>
    <col min="5648" max="5648" width="49" style="1" customWidth="1"/>
    <col min="5649" max="5892" width="11.5546875" style="1"/>
    <col min="5893" max="5893" width="1.6640625" style="1" customWidth="1"/>
    <col min="5894" max="5895" width="28.6640625" style="1" customWidth="1"/>
    <col min="5896" max="5896" width="22.88671875" style="1" bestFit="1" customWidth="1"/>
    <col min="5897" max="5898" width="40.109375" style="1" customWidth="1"/>
    <col min="5899" max="5899" width="27.33203125" style="1" customWidth="1"/>
    <col min="5900" max="5900" width="20.6640625" style="1" customWidth="1"/>
    <col min="5901" max="5901" width="22.44140625" style="1" customWidth="1"/>
    <col min="5902" max="5902" width="21.33203125" style="1" customWidth="1"/>
    <col min="5903" max="5903" width="16" style="1" bestFit="1" customWidth="1"/>
    <col min="5904" max="5904" width="49" style="1" customWidth="1"/>
    <col min="5905" max="6148" width="11.5546875" style="1"/>
    <col min="6149" max="6149" width="1.6640625" style="1" customWidth="1"/>
    <col min="6150" max="6151" width="28.6640625" style="1" customWidth="1"/>
    <col min="6152" max="6152" width="22.88671875" style="1" bestFit="1" customWidth="1"/>
    <col min="6153" max="6154" width="40.109375" style="1" customWidth="1"/>
    <col min="6155" max="6155" width="27.33203125" style="1" customWidth="1"/>
    <col min="6156" max="6156" width="20.6640625" style="1" customWidth="1"/>
    <col min="6157" max="6157" width="22.44140625" style="1" customWidth="1"/>
    <col min="6158" max="6158" width="21.33203125" style="1" customWidth="1"/>
    <col min="6159" max="6159" width="16" style="1" bestFit="1" customWidth="1"/>
    <col min="6160" max="6160" width="49" style="1" customWidth="1"/>
    <col min="6161" max="6404" width="11.5546875" style="1"/>
    <col min="6405" max="6405" width="1.6640625" style="1" customWidth="1"/>
    <col min="6406" max="6407" width="28.6640625" style="1" customWidth="1"/>
    <col min="6408" max="6408" width="22.88671875" style="1" bestFit="1" customWidth="1"/>
    <col min="6409" max="6410" width="40.109375" style="1" customWidth="1"/>
    <col min="6411" max="6411" width="27.33203125" style="1" customWidth="1"/>
    <col min="6412" max="6412" width="20.6640625" style="1" customWidth="1"/>
    <col min="6413" max="6413" width="22.44140625" style="1" customWidth="1"/>
    <col min="6414" max="6414" width="21.33203125" style="1" customWidth="1"/>
    <col min="6415" max="6415" width="16" style="1" bestFit="1" customWidth="1"/>
    <col min="6416" max="6416" width="49" style="1" customWidth="1"/>
    <col min="6417" max="6660" width="11.5546875" style="1"/>
    <col min="6661" max="6661" width="1.6640625" style="1" customWidth="1"/>
    <col min="6662" max="6663" width="28.6640625" style="1" customWidth="1"/>
    <col min="6664" max="6664" width="22.88671875" style="1" bestFit="1" customWidth="1"/>
    <col min="6665" max="6666" width="40.109375" style="1" customWidth="1"/>
    <col min="6667" max="6667" width="27.33203125" style="1" customWidth="1"/>
    <col min="6668" max="6668" width="20.6640625" style="1" customWidth="1"/>
    <col min="6669" max="6669" width="22.44140625" style="1" customWidth="1"/>
    <col min="6670" max="6670" width="21.33203125" style="1" customWidth="1"/>
    <col min="6671" max="6671" width="16" style="1" bestFit="1" customWidth="1"/>
    <col min="6672" max="6672" width="49" style="1" customWidth="1"/>
    <col min="6673" max="6916" width="11.5546875" style="1"/>
    <col min="6917" max="6917" width="1.6640625" style="1" customWidth="1"/>
    <col min="6918" max="6919" width="28.6640625" style="1" customWidth="1"/>
    <col min="6920" max="6920" width="22.88671875" style="1" bestFit="1" customWidth="1"/>
    <col min="6921" max="6922" width="40.109375" style="1" customWidth="1"/>
    <col min="6923" max="6923" width="27.33203125" style="1" customWidth="1"/>
    <col min="6924" max="6924" width="20.6640625" style="1" customWidth="1"/>
    <col min="6925" max="6925" width="22.44140625" style="1" customWidth="1"/>
    <col min="6926" max="6926" width="21.33203125" style="1" customWidth="1"/>
    <col min="6927" max="6927" width="16" style="1" bestFit="1" customWidth="1"/>
    <col min="6928" max="6928" width="49" style="1" customWidth="1"/>
    <col min="6929" max="7172" width="11.5546875" style="1"/>
    <col min="7173" max="7173" width="1.6640625" style="1" customWidth="1"/>
    <col min="7174" max="7175" width="28.6640625" style="1" customWidth="1"/>
    <col min="7176" max="7176" width="22.88671875" style="1" bestFit="1" customWidth="1"/>
    <col min="7177" max="7178" width="40.109375" style="1" customWidth="1"/>
    <col min="7179" max="7179" width="27.33203125" style="1" customWidth="1"/>
    <col min="7180" max="7180" width="20.6640625" style="1" customWidth="1"/>
    <col min="7181" max="7181" width="22.44140625" style="1" customWidth="1"/>
    <col min="7182" max="7182" width="21.33203125" style="1" customWidth="1"/>
    <col min="7183" max="7183" width="16" style="1" bestFit="1" customWidth="1"/>
    <col min="7184" max="7184" width="49" style="1" customWidth="1"/>
    <col min="7185" max="7428" width="11.5546875" style="1"/>
    <col min="7429" max="7429" width="1.6640625" style="1" customWidth="1"/>
    <col min="7430" max="7431" width="28.6640625" style="1" customWidth="1"/>
    <col min="7432" max="7432" width="22.88671875" style="1" bestFit="1" customWidth="1"/>
    <col min="7433" max="7434" width="40.109375" style="1" customWidth="1"/>
    <col min="7435" max="7435" width="27.33203125" style="1" customWidth="1"/>
    <col min="7436" max="7436" width="20.6640625" style="1" customWidth="1"/>
    <col min="7437" max="7437" width="22.44140625" style="1" customWidth="1"/>
    <col min="7438" max="7438" width="21.33203125" style="1" customWidth="1"/>
    <col min="7439" max="7439" width="16" style="1" bestFit="1" customWidth="1"/>
    <col min="7440" max="7440" width="49" style="1" customWidth="1"/>
    <col min="7441" max="7684" width="11.5546875" style="1"/>
    <col min="7685" max="7685" width="1.6640625" style="1" customWidth="1"/>
    <col min="7686" max="7687" width="28.6640625" style="1" customWidth="1"/>
    <col min="7688" max="7688" width="22.88671875" style="1" bestFit="1" customWidth="1"/>
    <col min="7689" max="7690" width="40.109375" style="1" customWidth="1"/>
    <col min="7691" max="7691" width="27.33203125" style="1" customWidth="1"/>
    <col min="7692" max="7692" width="20.6640625" style="1" customWidth="1"/>
    <col min="7693" max="7693" width="22.44140625" style="1" customWidth="1"/>
    <col min="7694" max="7694" width="21.33203125" style="1" customWidth="1"/>
    <col min="7695" max="7695" width="16" style="1" bestFit="1" customWidth="1"/>
    <col min="7696" max="7696" width="49" style="1" customWidth="1"/>
    <col min="7697" max="7940" width="11.5546875" style="1"/>
    <col min="7941" max="7941" width="1.6640625" style="1" customWidth="1"/>
    <col min="7942" max="7943" width="28.6640625" style="1" customWidth="1"/>
    <col min="7944" max="7944" width="22.88671875" style="1" bestFit="1" customWidth="1"/>
    <col min="7945" max="7946" width="40.109375" style="1" customWidth="1"/>
    <col min="7947" max="7947" width="27.33203125" style="1" customWidth="1"/>
    <col min="7948" max="7948" width="20.6640625" style="1" customWidth="1"/>
    <col min="7949" max="7949" width="22.44140625" style="1" customWidth="1"/>
    <col min="7950" max="7950" width="21.33203125" style="1" customWidth="1"/>
    <col min="7951" max="7951" width="16" style="1" bestFit="1" customWidth="1"/>
    <col min="7952" max="7952" width="49" style="1" customWidth="1"/>
    <col min="7953" max="8196" width="11.5546875" style="1"/>
    <col min="8197" max="8197" width="1.6640625" style="1" customWidth="1"/>
    <col min="8198" max="8199" width="28.6640625" style="1" customWidth="1"/>
    <col min="8200" max="8200" width="22.88671875" style="1" bestFit="1" customWidth="1"/>
    <col min="8201" max="8202" width="40.109375" style="1" customWidth="1"/>
    <col min="8203" max="8203" width="27.33203125" style="1" customWidth="1"/>
    <col min="8204" max="8204" width="20.6640625" style="1" customWidth="1"/>
    <col min="8205" max="8205" width="22.44140625" style="1" customWidth="1"/>
    <col min="8206" max="8206" width="21.33203125" style="1" customWidth="1"/>
    <col min="8207" max="8207" width="16" style="1" bestFit="1" customWidth="1"/>
    <col min="8208" max="8208" width="49" style="1" customWidth="1"/>
    <col min="8209" max="8452" width="11.5546875" style="1"/>
    <col min="8453" max="8453" width="1.6640625" style="1" customWidth="1"/>
    <col min="8454" max="8455" width="28.6640625" style="1" customWidth="1"/>
    <col min="8456" max="8456" width="22.88671875" style="1" bestFit="1" customWidth="1"/>
    <col min="8457" max="8458" width="40.109375" style="1" customWidth="1"/>
    <col min="8459" max="8459" width="27.33203125" style="1" customWidth="1"/>
    <col min="8460" max="8460" width="20.6640625" style="1" customWidth="1"/>
    <col min="8461" max="8461" width="22.44140625" style="1" customWidth="1"/>
    <col min="8462" max="8462" width="21.33203125" style="1" customWidth="1"/>
    <col min="8463" max="8463" width="16" style="1" bestFit="1" customWidth="1"/>
    <col min="8464" max="8464" width="49" style="1" customWidth="1"/>
    <col min="8465" max="8708" width="11.5546875" style="1"/>
    <col min="8709" max="8709" width="1.6640625" style="1" customWidth="1"/>
    <col min="8710" max="8711" width="28.6640625" style="1" customWidth="1"/>
    <col min="8712" max="8712" width="22.88671875" style="1" bestFit="1" customWidth="1"/>
    <col min="8713" max="8714" width="40.109375" style="1" customWidth="1"/>
    <col min="8715" max="8715" width="27.33203125" style="1" customWidth="1"/>
    <col min="8716" max="8716" width="20.6640625" style="1" customWidth="1"/>
    <col min="8717" max="8717" width="22.44140625" style="1" customWidth="1"/>
    <col min="8718" max="8718" width="21.33203125" style="1" customWidth="1"/>
    <col min="8719" max="8719" width="16" style="1" bestFit="1" customWidth="1"/>
    <col min="8720" max="8720" width="49" style="1" customWidth="1"/>
    <col min="8721" max="8964" width="11.5546875" style="1"/>
    <col min="8965" max="8965" width="1.6640625" style="1" customWidth="1"/>
    <col min="8966" max="8967" width="28.6640625" style="1" customWidth="1"/>
    <col min="8968" max="8968" width="22.88671875" style="1" bestFit="1" customWidth="1"/>
    <col min="8969" max="8970" width="40.109375" style="1" customWidth="1"/>
    <col min="8971" max="8971" width="27.33203125" style="1" customWidth="1"/>
    <col min="8972" max="8972" width="20.6640625" style="1" customWidth="1"/>
    <col min="8973" max="8973" width="22.44140625" style="1" customWidth="1"/>
    <col min="8974" max="8974" width="21.33203125" style="1" customWidth="1"/>
    <col min="8975" max="8975" width="16" style="1" bestFit="1" customWidth="1"/>
    <col min="8976" max="8976" width="49" style="1" customWidth="1"/>
    <col min="8977" max="9220" width="11.5546875" style="1"/>
    <col min="9221" max="9221" width="1.6640625" style="1" customWidth="1"/>
    <col min="9222" max="9223" width="28.6640625" style="1" customWidth="1"/>
    <col min="9224" max="9224" width="22.88671875" style="1" bestFit="1" customWidth="1"/>
    <col min="9225" max="9226" width="40.109375" style="1" customWidth="1"/>
    <col min="9227" max="9227" width="27.33203125" style="1" customWidth="1"/>
    <col min="9228" max="9228" width="20.6640625" style="1" customWidth="1"/>
    <col min="9229" max="9229" width="22.44140625" style="1" customWidth="1"/>
    <col min="9230" max="9230" width="21.33203125" style="1" customWidth="1"/>
    <col min="9231" max="9231" width="16" style="1" bestFit="1" customWidth="1"/>
    <col min="9232" max="9232" width="49" style="1" customWidth="1"/>
    <col min="9233" max="9476" width="11.5546875" style="1"/>
    <col min="9477" max="9477" width="1.6640625" style="1" customWidth="1"/>
    <col min="9478" max="9479" width="28.6640625" style="1" customWidth="1"/>
    <col min="9480" max="9480" width="22.88671875" style="1" bestFit="1" customWidth="1"/>
    <col min="9481" max="9482" width="40.109375" style="1" customWidth="1"/>
    <col min="9483" max="9483" width="27.33203125" style="1" customWidth="1"/>
    <col min="9484" max="9484" width="20.6640625" style="1" customWidth="1"/>
    <col min="9485" max="9485" width="22.44140625" style="1" customWidth="1"/>
    <col min="9486" max="9486" width="21.33203125" style="1" customWidth="1"/>
    <col min="9487" max="9487" width="16" style="1" bestFit="1" customWidth="1"/>
    <col min="9488" max="9488" width="49" style="1" customWidth="1"/>
    <col min="9489" max="9732" width="11.5546875" style="1"/>
    <col min="9733" max="9733" width="1.6640625" style="1" customWidth="1"/>
    <col min="9734" max="9735" width="28.6640625" style="1" customWidth="1"/>
    <col min="9736" max="9736" width="22.88671875" style="1" bestFit="1" customWidth="1"/>
    <col min="9737" max="9738" width="40.109375" style="1" customWidth="1"/>
    <col min="9739" max="9739" width="27.33203125" style="1" customWidth="1"/>
    <col min="9740" max="9740" width="20.6640625" style="1" customWidth="1"/>
    <col min="9741" max="9741" width="22.44140625" style="1" customWidth="1"/>
    <col min="9742" max="9742" width="21.33203125" style="1" customWidth="1"/>
    <col min="9743" max="9743" width="16" style="1" bestFit="1" customWidth="1"/>
    <col min="9744" max="9744" width="49" style="1" customWidth="1"/>
    <col min="9745" max="9988" width="11.5546875" style="1"/>
    <col min="9989" max="9989" width="1.6640625" style="1" customWidth="1"/>
    <col min="9990" max="9991" width="28.6640625" style="1" customWidth="1"/>
    <col min="9992" max="9992" width="22.88671875" style="1" bestFit="1" customWidth="1"/>
    <col min="9993" max="9994" width="40.109375" style="1" customWidth="1"/>
    <col min="9995" max="9995" width="27.33203125" style="1" customWidth="1"/>
    <col min="9996" max="9996" width="20.6640625" style="1" customWidth="1"/>
    <col min="9997" max="9997" width="22.44140625" style="1" customWidth="1"/>
    <col min="9998" max="9998" width="21.33203125" style="1" customWidth="1"/>
    <col min="9999" max="9999" width="16" style="1" bestFit="1" customWidth="1"/>
    <col min="10000" max="10000" width="49" style="1" customWidth="1"/>
    <col min="10001" max="10244" width="11.5546875" style="1"/>
    <col min="10245" max="10245" width="1.6640625" style="1" customWidth="1"/>
    <col min="10246" max="10247" width="28.6640625" style="1" customWidth="1"/>
    <col min="10248" max="10248" width="22.88671875" style="1" bestFit="1" customWidth="1"/>
    <col min="10249" max="10250" width="40.109375" style="1" customWidth="1"/>
    <col min="10251" max="10251" width="27.33203125" style="1" customWidth="1"/>
    <col min="10252" max="10252" width="20.6640625" style="1" customWidth="1"/>
    <col min="10253" max="10253" width="22.44140625" style="1" customWidth="1"/>
    <col min="10254" max="10254" width="21.33203125" style="1" customWidth="1"/>
    <col min="10255" max="10255" width="16" style="1" bestFit="1" customWidth="1"/>
    <col min="10256" max="10256" width="49" style="1" customWidth="1"/>
    <col min="10257" max="10500" width="11.5546875" style="1"/>
    <col min="10501" max="10501" width="1.6640625" style="1" customWidth="1"/>
    <col min="10502" max="10503" width="28.6640625" style="1" customWidth="1"/>
    <col min="10504" max="10504" width="22.88671875" style="1" bestFit="1" customWidth="1"/>
    <col min="10505" max="10506" width="40.109375" style="1" customWidth="1"/>
    <col min="10507" max="10507" width="27.33203125" style="1" customWidth="1"/>
    <col min="10508" max="10508" width="20.6640625" style="1" customWidth="1"/>
    <col min="10509" max="10509" width="22.44140625" style="1" customWidth="1"/>
    <col min="10510" max="10510" width="21.33203125" style="1" customWidth="1"/>
    <col min="10511" max="10511" width="16" style="1" bestFit="1" customWidth="1"/>
    <col min="10512" max="10512" width="49" style="1" customWidth="1"/>
    <col min="10513" max="10756" width="11.5546875" style="1"/>
    <col min="10757" max="10757" width="1.6640625" style="1" customWidth="1"/>
    <col min="10758" max="10759" width="28.6640625" style="1" customWidth="1"/>
    <col min="10760" max="10760" width="22.88671875" style="1" bestFit="1" customWidth="1"/>
    <col min="10761" max="10762" width="40.109375" style="1" customWidth="1"/>
    <col min="10763" max="10763" width="27.33203125" style="1" customWidth="1"/>
    <col min="10764" max="10764" width="20.6640625" style="1" customWidth="1"/>
    <col min="10765" max="10765" width="22.44140625" style="1" customWidth="1"/>
    <col min="10766" max="10766" width="21.33203125" style="1" customWidth="1"/>
    <col min="10767" max="10767" width="16" style="1" bestFit="1" customWidth="1"/>
    <col min="10768" max="10768" width="49" style="1" customWidth="1"/>
    <col min="10769" max="11012" width="11.5546875" style="1"/>
    <col min="11013" max="11013" width="1.6640625" style="1" customWidth="1"/>
    <col min="11014" max="11015" width="28.6640625" style="1" customWidth="1"/>
    <col min="11016" max="11016" width="22.88671875" style="1" bestFit="1" customWidth="1"/>
    <col min="11017" max="11018" width="40.109375" style="1" customWidth="1"/>
    <col min="11019" max="11019" width="27.33203125" style="1" customWidth="1"/>
    <col min="11020" max="11020" width="20.6640625" style="1" customWidth="1"/>
    <col min="11021" max="11021" width="22.44140625" style="1" customWidth="1"/>
    <col min="11022" max="11022" width="21.33203125" style="1" customWidth="1"/>
    <col min="11023" max="11023" width="16" style="1" bestFit="1" customWidth="1"/>
    <col min="11024" max="11024" width="49" style="1" customWidth="1"/>
    <col min="11025" max="11268" width="11.5546875" style="1"/>
    <col min="11269" max="11269" width="1.6640625" style="1" customWidth="1"/>
    <col min="11270" max="11271" width="28.6640625" style="1" customWidth="1"/>
    <col min="11272" max="11272" width="22.88671875" style="1" bestFit="1" customWidth="1"/>
    <col min="11273" max="11274" width="40.109375" style="1" customWidth="1"/>
    <col min="11275" max="11275" width="27.33203125" style="1" customWidth="1"/>
    <col min="11276" max="11276" width="20.6640625" style="1" customWidth="1"/>
    <col min="11277" max="11277" width="22.44140625" style="1" customWidth="1"/>
    <col min="11278" max="11278" width="21.33203125" style="1" customWidth="1"/>
    <col min="11279" max="11279" width="16" style="1" bestFit="1" customWidth="1"/>
    <col min="11280" max="11280" width="49" style="1" customWidth="1"/>
    <col min="11281" max="11524" width="11.5546875" style="1"/>
    <col min="11525" max="11525" width="1.6640625" style="1" customWidth="1"/>
    <col min="11526" max="11527" width="28.6640625" style="1" customWidth="1"/>
    <col min="11528" max="11528" width="22.88671875" style="1" bestFit="1" customWidth="1"/>
    <col min="11529" max="11530" width="40.109375" style="1" customWidth="1"/>
    <col min="11531" max="11531" width="27.33203125" style="1" customWidth="1"/>
    <col min="11532" max="11532" width="20.6640625" style="1" customWidth="1"/>
    <col min="11533" max="11533" width="22.44140625" style="1" customWidth="1"/>
    <col min="11534" max="11534" width="21.33203125" style="1" customWidth="1"/>
    <col min="11535" max="11535" width="16" style="1" bestFit="1" customWidth="1"/>
    <col min="11536" max="11536" width="49" style="1" customWidth="1"/>
    <col min="11537" max="11780" width="11.5546875" style="1"/>
    <col min="11781" max="11781" width="1.6640625" style="1" customWidth="1"/>
    <col min="11782" max="11783" width="28.6640625" style="1" customWidth="1"/>
    <col min="11784" max="11784" width="22.88671875" style="1" bestFit="1" customWidth="1"/>
    <col min="11785" max="11786" width="40.109375" style="1" customWidth="1"/>
    <col min="11787" max="11787" width="27.33203125" style="1" customWidth="1"/>
    <col min="11788" max="11788" width="20.6640625" style="1" customWidth="1"/>
    <col min="11789" max="11789" width="22.44140625" style="1" customWidth="1"/>
    <col min="11790" max="11790" width="21.33203125" style="1" customWidth="1"/>
    <col min="11791" max="11791" width="16" style="1" bestFit="1" customWidth="1"/>
    <col min="11792" max="11792" width="49" style="1" customWidth="1"/>
    <col min="11793" max="12036" width="11.5546875" style="1"/>
    <col min="12037" max="12037" width="1.6640625" style="1" customWidth="1"/>
    <col min="12038" max="12039" width="28.6640625" style="1" customWidth="1"/>
    <col min="12040" max="12040" width="22.88671875" style="1" bestFit="1" customWidth="1"/>
    <col min="12041" max="12042" width="40.109375" style="1" customWidth="1"/>
    <col min="12043" max="12043" width="27.33203125" style="1" customWidth="1"/>
    <col min="12044" max="12044" width="20.6640625" style="1" customWidth="1"/>
    <col min="12045" max="12045" width="22.44140625" style="1" customWidth="1"/>
    <col min="12046" max="12046" width="21.33203125" style="1" customWidth="1"/>
    <col min="12047" max="12047" width="16" style="1" bestFit="1" customWidth="1"/>
    <col min="12048" max="12048" width="49" style="1" customWidth="1"/>
    <col min="12049" max="12292" width="11.5546875" style="1"/>
    <col min="12293" max="12293" width="1.6640625" style="1" customWidth="1"/>
    <col min="12294" max="12295" width="28.6640625" style="1" customWidth="1"/>
    <col min="12296" max="12296" width="22.88671875" style="1" bestFit="1" customWidth="1"/>
    <col min="12297" max="12298" width="40.109375" style="1" customWidth="1"/>
    <col min="12299" max="12299" width="27.33203125" style="1" customWidth="1"/>
    <col min="12300" max="12300" width="20.6640625" style="1" customWidth="1"/>
    <col min="12301" max="12301" width="22.44140625" style="1" customWidth="1"/>
    <col min="12302" max="12302" width="21.33203125" style="1" customWidth="1"/>
    <col min="12303" max="12303" width="16" style="1" bestFit="1" customWidth="1"/>
    <col min="12304" max="12304" width="49" style="1" customWidth="1"/>
    <col min="12305" max="12548" width="11.5546875" style="1"/>
    <col min="12549" max="12549" width="1.6640625" style="1" customWidth="1"/>
    <col min="12550" max="12551" width="28.6640625" style="1" customWidth="1"/>
    <col min="12552" max="12552" width="22.88671875" style="1" bestFit="1" customWidth="1"/>
    <col min="12553" max="12554" width="40.109375" style="1" customWidth="1"/>
    <col min="12555" max="12555" width="27.33203125" style="1" customWidth="1"/>
    <col min="12556" max="12556" width="20.6640625" style="1" customWidth="1"/>
    <col min="12557" max="12557" width="22.44140625" style="1" customWidth="1"/>
    <col min="12558" max="12558" width="21.33203125" style="1" customWidth="1"/>
    <col min="12559" max="12559" width="16" style="1" bestFit="1" customWidth="1"/>
    <col min="12560" max="12560" width="49" style="1" customWidth="1"/>
    <col min="12561" max="12804" width="11.5546875" style="1"/>
    <col min="12805" max="12805" width="1.6640625" style="1" customWidth="1"/>
    <col min="12806" max="12807" width="28.6640625" style="1" customWidth="1"/>
    <col min="12808" max="12808" width="22.88671875" style="1" bestFit="1" customWidth="1"/>
    <col min="12809" max="12810" width="40.109375" style="1" customWidth="1"/>
    <col min="12811" max="12811" width="27.33203125" style="1" customWidth="1"/>
    <col min="12812" max="12812" width="20.6640625" style="1" customWidth="1"/>
    <col min="12813" max="12813" width="22.44140625" style="1" customWidth="1"/>
    <col min="12814" max="12814" width="21.33203125" style="1" customWidth="1"/>
    <col min="12815" max="12815" width="16" style="1" bestFit="1" customWidth="1"/>
    <col min="12816" max="12816" width="49" style="1" customWidth="1"/>
    <col min="12817" max="13060" width="11.5546875" style="1"/>
    <col min="13061" max="13061" width="1.6640625" style="1" customWidth="1"/>
    <col min="13062" max="13063" width="28.6640625" style="1" customWidth="1"/>
    <col min="13064" max="13064" width="22.88671875" style="1" bestFit="1" customWidth="1"/>
    <col min="13065" max="13066" width="40.109375" style="1" customWidth="1"/>
    <col min="13067" max="13067" width="27.33203125" style="1" customWidth="1"/>
    <col min="13068" max="13068" width="20.6640625" style="1" customWidth="1"/>
    <col min="13069" max="13069" width="22.44140625" style="1" customWidth="1"/>
    <col min="13070" max="13070" width="21.33203125" style="1" customWidth="1"/>
    <col min="13071" max="13071" width="16" style="1" bestFit="1" customWidth="1"/>
    <col min="13072" max="13072" width="49" style="1" customWidth="1"/>
    <col min="13073" max="13316" width="11.5546875" style="1"/>
    <col min="13317" max="13317" width="1.6640625" style="1" customWidth="1"/>
    <col min="13318" max="13319" width="28.6640625" style="1" customWidth="1"/>
    <col min="13320" max="13320" width="22.88671875" style="1" bestFit="1" customWidth="1"/>
    <col min="13321" max="13322" width="40.109375" style="1" customWidth="1"/>
    <col min="13323" max="13323" width="27.33203125" style="1" customWidth="1"/>
    <col min="13324" max="13324" width="20.6640625" style="1" customWidth="1"/>
    <col min="13325" max="13325" width="22.44140625" style="1" customWidth="1"/>
    <col min="13326" max="13326" width="21.33203125" style="1" customWidth="1"/>
    <col min="13327" max="13327" width="16" style="1" bestFit="1" customWidth="1"/>
    <col min="13328" max="13328" width="49" style="1" customWidth="1"/>
    <col min="13329" max="13572" width="11.5546875" style="1"/>
    <col min="13573" max="13573" width="1.6640625" style="1" customWidth="1"/>
    <col min="13574" max="13575" width="28.6640625" style="1" customWidth="1"/>
    <col min="13576" max="13576" width="22.88671875" style="1" bestFit="1" customWidth="1"/>
    <col min="13577" max="13578" width="40.109375" style="1" customWidth="1"/>
    <col min="13579" max="13579" width="27.33203125" style="1" customWidth="1"/>
    <col min="13580" max="13580" width="20.6640625" style="1" customWidth="1"/>
    <col min="13581" max="13581" width="22.44140625" style="1" customWidth="1"/>
    <col min="13582" max="13582" width="21.33203125" style="1" customWidth="1"/>
    <col min="13583" max="13583" width="16" style="1" bestFit="1" customWidth="1"/>
    <col min="13584" max="13584" width="49" style="1" customWidth="1"/>
    <col min="13585" max="13828" width="11.5546875" style="1"/>
    <col min="13829" max="13829" width="1.6640625" style="1" customWidth="1"/>
    <col min="13830" max="13831" width="28.6640625" style="1" customWidth="1"/>
    <col min="13832" max="13832" width="22.88671875" style="1" bestFit="1" customWidth="1"/>
    <col min="13833" max="13834" width="40.109375" style="1" customWidth="1"/>
    <col min="13835" max="13835" width="27.33203125" style="1" customWidth="1"/>
    <col min="13836" max="13836" width="20.6640625" style="1" customWidth="1"/>
    <col min="13837" max="13837" width="22.44140625" style="1" customWidth="1"/>
    <col min="13838" max="13838" width="21.33203125" style="1" customWidth="1"/>
    <col min="13839" max="13839" width="16" style="1" bestFit="1" customWidth="1"/>
    <col min="13840" max="13840" width="49" style="1" customWidth="1"/>
    <col min="13841" max="14084" width="11.5546875" style="1"/>
    <col min="14085" max="14085" width="1.6640625" style="1" customWidth="1"/>
    <col min="14086" max="14087" width="28.6640625" style="1" customWidth="1"/>
    <col min="14088" max="14088" width="22.88671875" style="1" bestFit="1" customWidth="1"/>
    <col min="14089" max="14090" width="40.109375" style="1" customWidth="1"/>
    <col min="14091" max="14091" width="27.33203125" style="1" customWidth="1"/>
    <col min="14092" max="14092" width="20.6640625" style="1" customWidth="1"/>
    <col min="14093" max="14093" width="22.44140625" style="1" customWidth="1"/>
    <col min="14094" max="14094" width="21.33203125" style="1" customWidth="1"/>
    <col min="14095" max="14095" width="16" style="1" bestFit="1" customWidth="1"/>
    <col min="14096" max="14096" width="49" style="1" customWidth="1"/>
    <col min="14097" max="14340" width="11.5546875" style="1"/>
    <col min="14341" max="14341" width="1.6640625" style="1" customWidth="1"/>
    <col min="14342" max="14343" width="28.6640625" style="1" customWidth="1"/>
    <col min="14344" max="14344" width="22.88671875" style="1" bestFit="1" customWidth="1"/>
    <col min="14345" max="14346" width="40.109375" style="1" customWidth="1"/>
    <col min="14347" max="14347" width="27.33203125" style="1" customWidth="1"/>
    <col min="14348" max="14348" width="20.6640625" style="1" customWidth="1"/>
    <col min="14349" max="14349" width="22.44140625" style="1" customWidth="1"/>
    <col min="14350" max="14350" width="21.33203125" style="1" customWidth="1"/>
    <col min="14351" max="14351" width="16" style="1" bestFit="1" customWidth="1"/>
    <col min="14352" max="14352" width="49" style="1" customWidth="1"/>
    <col min="14353" max="14596" width="11.5546875" style="1"/>
    <col min="14597" max="14597" width="1.6640625" style="1" customWidth="1"/>
    <col min="14598" max="14599" width="28.6640625" style="1" customWidth="1"/>
    <col min="14600" max="14600" width="22.88671875" style="1" bestFit="1" customWidth="1"/>
    <col min="14601" max="14602" width="40.109375" style="1" customWidth="1"/>
    <col min="14603" max="14603" width="27.33203125" style="1" customWidth="1"/>
    <col min="14604" max="14604" width="20.6640625" style="1" customWidth="1"/>
    <col min="14605" max="14605" width="22.44140625" style="1" customWidth="1"/>
    <col min="14606" max="14606" width="21.33203125" style="1" customWidth="1"/>
    <col min="14607" max="14607" width="16" style="1" bestFit="1" customWidth="1"/>
    <col min="14608" max="14608" width="49" style="1" customWidth="1"/>
    <col min="14609" max="14852" width="11.5546875" style="1"/>
    <col min="14853" max="14853" width="1.6640625" style="1" customWidth="1"/>
    <col min="14854" max="14855" width="28.6640625" style="1" customWidth="1"/>
    <col min="14856" max="14856" width="22.88671875" style="1" bestFit="1" customWidth="1"/>
    <col min="14857" max="14858" width="40.109375" style="1" customWidth="1"/>
    <col min="14859" max="14859" width="27.33203125" style="1" customWidth="1"/>
    <col min="14860" max="14860" width="20.6640625" style="1" customWidth="1"/>
    <col min="14861" max="14861" width="22.44140625" style="1" customWidth="1"/>
    <col min="14862" max="14862" width="21.33203125" style="1" customWidth="1"/>
    <col min="14863" max="14863" width="16" style="1" bestFit="1" customWidth="1"/>
    <col min="14864" max="14864" width="49" style="1" customWidth="1"/>
    <col min="14865" max="15108" width="11.5546875" style="1"/>
    <col min="15109" max="15109" width="1.6640625" style="1" customWidth="1"/>
    <col min="15110" max="15111" width="28.6640625" style="1" customWidth="1"/>
    <col min="15112" max="15112" width="22.88671875" style="1" bestFit="1" customWidth="1"/>
    <col min="15113" max="15114" width="40.109375" style="1" customWidth="1"/>
    <col min="15115" max="15115" width="27.33203125" style="1" customWidth="1"/>
    <col min="15116" max="15116" width="20.6640625" style="1" customWidth="1"/>
    <col min="15117" max="15117" width="22.44140625" style="1" customWidth="1"/>
    <col min="15118" max="15118" width="21.33203125" style="1" customWidth="1"/>
    <col min="15119" max="15119" width="16" style="1" bestFit="1" customWidth="1"/>
    <col min="15120" max="15120" width="49" style="1" customWidth="1"/>
    <col min="15121" max="15364" width="11.5546875" style="1"/>
    <col min="15365" max="15365" width="1.6640625" style="1" customWidth="1"/>
    <col min="15366" max="15367" width="28.6640625" style="1" customWidth="1"/>
    <col min="15368" max="15368" width="22.88671875" style="1" bestFit="1" customWidth="1"/>
    <col min="15369" max="15370" width="40.109375" style="1" customWidth="1"/>
    <col min="15371" max="15371" width="27.33203125" style="1" customWidth="1"/>
    <col min="15372" max="15372" width="20.6640625" style="1" customWidth="1"/>
    <col min="15373" max="15373" width="22.44140625" style="1" customWidth="1"/>
    <col min="15374" max="15374" width="21.33203125" style="1" customWidth="1"/>
    <col min="15375" max="15375" width="16" style="1" bestFit="1" customWidth="1"/>
    <col min="15376" max="15376" width="49" style="1" customWidth="1"/>
    <col min="15377" max="15620" width="11.5546875" style="1"/>
    <col min="15621" max="15621" width="1.6640625" style="1" customWidth="1"/>
    <col min="15622" max="15623" width="28.6640625" style="1" customWidth="1"/>
    <col min="15624" max="15624" width="22.88671875" style="1" bestFit="1" customWidth="1"/>
    <col min="15625" max="15626" width="40.109375" style="1" customWidth="1"/>
    <col min="15627" max="15627" width="27.33203125" style="1" customWidth="1"/>
    <col min="15628" max="15628" width="20.6640625" style="1" customWidth="1"/>
    <col min="15629" max="15629" width="22.44140625" style="1" customWidth="1"/>
    <col min="15630" max="15630" width="21.33203125" style="1" customWidth="1"/>
    <col min="15631" max="15631" width="16" style="1" bestFit="1" customWidth="1"/>
    <col min="15632" max="15632" width="49" style="1" customWidth="1"/>
    <col min="15633" max="15876" width="11.5546875" style="1"/>
    <col min="15877" max="15877" width="1.6640625" style="1" customWidth="1"/>
    <col min="15878" max="15879" width="28.6640625" style="1" customWidth="1"/>
    <col min="15880" max="15880" width="22.88671875" style="1" bestFit="1" customWidth="1"/>
    <col min="15881" max="15882" width="40.109375" style="1" customWidth="1"/>
    <col min="15883" max="15883" width="27.33203125" style="1" customWidth="1"/>
    <col min="15884" max="15884" width="20.6640625" style="1" customWidth="1"/>
    <col min="15885" max="15885" width="22.44140625" style="1" customWidth="1"/>
    <col min="15886" max="15886" width="21.33203125" style="1" customWidth="1"/>
    <col min="15887" max="15887" width="16" style="1" bestFit="1" customWidth="1"/>
    <col min="15888" max="15888" width="49" style="1" customWidth="1"/>
    <col min="15889" max="16132" width="11.5546875" style="1"/>
    <col min="16133" max="16133" width="1.6640625" style="1" customWidth="1"/>
    <col min="16134" max="16135" width="28.6640625" style="1" customWidth="1"/>
    <col min="16136" max="16136" width="22.88671875" style="1" bestFit="1" customWidth="1"/>
    <col min="16137" max="16138" width="40.109375" style="1" customWidth="1"/>
    <col min="16139" max="16139" width="27.33203125" style="1" customWidth="1"/>
    <col min="16140" max="16140" width="20.6640625" style="1" customWidth="1"/>
    <col min="16141" max="16141" width="22.44140625" style="1" customWidth="1"/>
    <col min="16142" max="16142" width="21.33203125" style="1" customWidth="1"/>
    <col min="16143" max="16143" width="16" style="1" bestFit="1" customWidth="1"/>
    <col min="16144" max="16144" width="49" style="1" customWidth="1"/>
    <col min="16145" max="16384" width="11.5546875" style="1"/>
  </cols>
  <sheetData>
    <row r="2" spans="2:26" s="2" customFormat="1" ht="58.5" customHeight="1" x14ac:dyDescent="0.3">
      <c r="B2" s="590" t="s">
        <v>477</v>
      </c>
      <c r="C2" s="591"/>
      <c r="D2" s="591"/>
      <c r="E2" s="591"/>
      <c r="F2" s="591"/>
      <c r="G2" s="591"/>
      <c r="H2" s="591"/>
      <c r="I2" s="591"/>
      <c r="J2" s="591"/>
      <c r="K2" s="591"/>
      <c r="L2" s="591"/>
      <c r="M2" s="591"/>
      <c r="P2" s="219"/>
    </row>
    <row r="3" spans="2:26" s="3" customFormat="1" ht="13.8" thickBot="1" x14ac:dyDescent="0.35">
      <c r="P3" s="83"/>
    </row>
    <row r="4" spans="2:26" s="3" customFormat="1" ht="14.25" customHeight="1" thickBot="1" x14ac:dyDescent="0.35">
      <c r="B4" s="592" t="s">
        <v>1</v>
      </c>
      <c r="C4" s="593" t="s">
        <v>5</v>
      </c>
      <c r="D4" s="592" t="s">
        <v>2</v>
      </c>
      <c r="E4" s="592" t="s">
        <v>6</v>
      </c>
      <c r="F4" s="595" t="s">
        <v>3</v>
      </c>
      <c r="G4" s="592" t="s">
        <v>8</v>
      </c>
      <c r="H4" s="597" t="s">
        <v>862</v>
      </c>
      <c r="I4" s="598"/>
      <c r="J4" s="598"/>
      <c r="K4" s="598"/>
      <c r="L4" s="598"/>
      <c r="M4" s="599"/>
      <c r="N4" s="614" t="s">
        <v>478</v>
      </c>
      <c r="O4" s="614" t="s">
        <v>479</v>
      </c>
      <c r="P4" s="615"/>
      <c r="Q4" s="615"/>
      <c r="R4" s="597" t="s">
        <v>863</v>
      </c>
      <c r="S4" s="598"/>
      <c r="T4" s="598"/>
      <c r="U4" s="598"/>
      <c r="V4" s="598"/>
      <c r="W4" s="599"/>
      <c r="X4" s="597" t="s">
        <v>864</v>
      </c>
      <c r="Y4" s="598"/>
      <c r="Z4" s="598"/>
    </row>
    <row r="5" spans="2:26" s="3" customFormat="1" ht="23.25" customHeight="1" thickBot="1" x14ac:dyDescent="0.35">
      <c r="B5" s="592"/>
      <c r="C5" s="594"/>
      <c r="D5" s="592"/>
      <c r="E5" s="592"/>
      <c r="F5" s="596"/>
      <c r="G5" s="592"/>
      <c r="H5" s="600"/>
      <c r="I5" s="601"/>
      <c r="J5" s="601"/>
      <c r="K5" s="601"/>
      <c r="L5" s="601"/>
      <c r="M5" s="602"/>
      <c r="N5" s="614"/>
      <c r="O5" s="614"/>
      <c r="P5" s="615"/>
      <c r="Q5" s="615"/>
      <c r="R5" s="600"/>
      <c r="S5" s="601"/>
      <c r="T5" s="601"/>
      <c r="U5" s="601"/>
      <c r="V5" s="601"/>
      <c r="W5" s="602"/>
      <c r="X5" s="600"/>
      <c r="Y5" s="601"/>
      <c r="Z5" s="601"/>
    </row>
    <row r="6" spans="2:26" s="3" customFormat="1" ht="79.8" thickBot="1" x14ac:dyDescent="0.35">
      <c r="B6" s="592"/>
      <c r="C6" s="594"/>
      <c r="D6" s="593"/>
      <c r="E6" s="593"/>
      <c r="F6" s="6" t="s">
        <v>7</v>
      </c>
      <c r="G6" s="194" t="s">
        <v>4</v>
      </c>
      <c r="H6" s="194" t="s">
        <v>10</v>
      </c>
      <c r="I6" s="194" t="s">
        <v>20</v>
      </c>
      <c r="J6" s="194" t="s">
        <v>21</v>
      </c>
      <c r="K6" s="194" t="s">
        <v>22</v>
      </c>
      <c r="L6" s="62" t="s">
        <v>11</v>
      </c>
      <c r="M6" s="62" t="s">
        <v>12</v>
      </c>
      <c r="N6" s="646"/>
      <c r="O6" s="62" t="s">
        <v>480</v>
      </c>
      <c r="P6" s="6" t="s">
        <v>481</v>
      </c>
      <c r="Q6" s="6" t="s">
        <v>378</v>
      </c>
      <c r="R6" s="472" t="s">
        <v>10</v>
      </c>
      <c r="S6" s="472" t="s">
        <v>20</v>
      </c>
      <c r="T6" s="472" t="s">
        <v>21</v>
      </c>
      <c r="U6" s="472" t="s">
        <v>22</v>
      </c>
      <c r="V6" s="62" t="s">
        <v>11</v>
      </c>
      <c r="W6" s="6" t="s">
        <v>874</v>
      </c>
      <c r="X6" s="62" t="s">
        <v>480</v>
      </c>
      <c r="Y6" s="6" t="s">
        <v>481</v>
      </c>
      <c r="Z6" s="6" t="s">
        <v>197</v>
      </c>
    </row>
    <row r="7" spans="2:26" ht="30.75" customHeight="1" thickBot="1" x14ac:dyDescent="0.35">
      <c r="B7" s="220" t="s">
        <v>482</v>
      </c>
      <c r="C7" s="221"/>
      <c r="D7" s="222"/>
      <c r="E7" s="223"/>
      <c r="F7" s="224"/>
      <c r="G7" s="224"/>
      <c r="H7" s="221"/>
      <c r="I7" s="221"/>
      <c r="J7" s="221"/>
      <c r="K7" s="221"/>
      <c r="L7" s="221"/>
      <c r="M7" s="221"/>
      <c r="N7" s="4"/>
      <c r="O7" s="4"/>
      <c r="P7" s="196"/>
      <c r="Q7" s="4"/>
      <c r="R7" s="221"/>
      <c r="S7" s="221"/>
      <c r="T7" s="221"/>
      <c r="U7" s="221"/>
      <c r="V7" s="221"/>
      <c r="W7" s="221"/>
      <c r="X7" s="4"/>
      <c r="Y7" s="474"/>
      <c r="Z7" s="4"/>
    </row>
    <row r="8" spans="2:26" ht="74.25" customHeight="1" x14ac:dyDescent="0.3">
      <c r="B8" s="647" t="s">
        <v>483</v>
      </c>
      <c r="C8" s="225"/>
      <c r="D8" s="226" t="s">
        <v>484</v>
      </c>
      <c r="E8" s="227">
        <f>2415001496-110000000</f>
        <v>2305001496</v>
      </c>
      <c r="F8" s="228" t="s">
        <v>18</v>
      </c>
      <c r="G8" s="228" t="s">
        <v>19</v>
      </c>
      <c r="H8" s="229" t="s">
        <v>485</v>
      </c>
      <c r="I8" s="229" t="s">
        <v>485</v>
      </c>
      <c r="J8" s="229" t="s">
        <v>485</v>
      </c>
      <c r="K8" s="229" t="s">
        <v>486</v>
      </c>
      <c r="L8" s="229" t="s">
        <v>485</v>
      </c>
      <c r="M8" s="229" t="s">
        <v>485</v>
      </c>
      <c r="N8" s="4"/>
      <c r="O8" s="195" t="s">
        <v>487</v>
      </c>
      <c r="P8" s="157" t="s">
        <v>488</v>
      </c>
      <c r="Q8" s="196" t="s">
        <v>489</v>
      </c>
      <c r="R8" s="229" t="s">
        <v>485</v>
      </c>
      <c r="S8" s="229" t="s">
        <v>485</v>
      </c>
      <c r="T8" s="229" t="s">
        <v>485</v>
      </c>
      <c r="U8" s="229" t="s">
        <v>486</v>
      </c>
      <c r="V8" s="229" t="s">
        <v>485</v>
      </c>
      <c r="W8" s="229" t="s">
        <v>485</v>
      </c>
      <c r="X8" s="370" t="s">
        <v>487</v>
      </c>
      <c r="Y8" s="478"/>
      <c r="Z8" s="473"/>
    </row>
    <row r="9" spans="2:26" ht="100.8" x14ac:dyDescent="0.3">
      <c r="B9" s="648"/>
      <c r="C9" s="225"/>
      <c r="D9" s="230" t="s">
        <v>490</v>
      </c>
      <c r="E9" s="227">
        <v>110000000</v>
      </c>
      <c r="F9" s="228"/>
      <c r="G9" s="228"/>
      <c r="H9" s="229"/>
      <c r="I9" s="229"/>
      <c r="J9" s="229"/>
      <c r="K9" s="229" t="s">
        <v>491</v>
      </c>
      <c r="L9" s="229"/>
      <c r="M9" s="229"/>
      <c r="N9" s="4"/>
      <c r="O9" s="4"/>
      <c r="P9" s="196"/>
      <c r="Q9" s="444" t="s">
        <v>802</v>
      </c>
      <c r="R9" s="229"/>
      <c r="S9" s="229"/>
      <c r="T9" s="229"/>
      <c r="U9" s="229" t="s">
        <v>639</v>
      </c>
      <c r="V9" s="229"/>
      <c r="W9" s="229"/>
      <c r="X9" s="370" t="s">
        <v>212</v>
      </c>
      <c r="Y9" s="474" t="s">
        <v>872</v>
      </c>
      <c r="Z9" s="473"/>
    </row>
    <row r="10" spans="2:26" ht="28.8" x14ac:dyDescent="0.3">
      <c r="B10" s="649" t="s">
        <v>492</v>
      </c>
      <c r="C10" s="231"/>
      <c r="D10" s="226" t="s">
        <v>484</v>
      </c>
      <c r="E10" s="227">
        <f>962438580-87967319</f>
        <v>874471261</v>
      </c>
      <c r="F10" s="195" t="s">
        <v>18</v>
      </c>
      <c r="G10" s="195" t="s">
        <v>19</v>
      </c>
      <c r="H10" s="229" t="s">
        <v>485</v>
      </c>
      <c r="I10" s="229" t="s">
        <v>485</v>
      </c>
      <c r="J10" s="229" t="s">
        <v>485</v>
      </c>
      <c r="K10" s="229" t="s">
        <v>486</v>
      </c>
      <c r="L10" s="229" t="s">
        <v>485</v>
      </c>
      <c r="M10" s="229" t="s">
        <v>485</v>
      </c>
      <c r="N10" s="4"/>
      <c r="O10" s="195" t="s">
        <v>487</v>
      </c>
      <c r="P10" s="157" t="s">
        <v>488</v>
      </c>
      <c r="Q10" s="196" t="s">
        <v>489</v>
      </c>
      <c r="R10" s="229" t="s">
        <v>485</v>
      </c>
      <c r="S10" s="229" t="s">
        <v>485</v>
      </c>
      <c r="T10" s="229" t="s">
        <v>485</v>
      </c>
      <c r="U10" s="229" t="s">
        <v>486</v>
      </c>
      <c r="V10" s="229" t="s">
        <v>485</v>
      </c>
      <c r="W10" s="229" t="s">
        <v>485</v>
      </c>
      <c r="X10" s="370" t="s">
        <v>487</v>
      </c>
      <c r="Y10" s="478"/>
      <c r="Z10" s="473"/>
    </row>
    <row r="11" spans="2:26" ht="108" customHeight="1" x14ac:dyDescent="0.3">
      <c r="B11" s="648"/>
      <c r="C11" s="231"/>
      <c r="D11" s="230" t="s">
        <v>493</v>
      </c>
      <c r="E11" s="227">
        <v>87967319</v>
      </c>
      <c r="F11" s="195"/>
      <c r="G11" s="195"/>
      <c r="H11" s="229"/>
      <c r="I11" s="229"/>
      <c r="J11" s="229"/>
      <c r="K11" s="156" t="s">
        <v>491</v>
      </c>
      <c r="L11" s="229"/>
      <c r="M11" s="229"/>
      <c r="N11" s="4"/>
      <c r="O11" s="4"/>
      <c r="P11" s="196"/>
      <c r="Q11" s="4"/>
      <c r="R11" s="229"/>
      <c r="S11" s="229"/>
      <c r="T11" s="229"/>
      <c r="U11" s="229" t="s">
        <v>639</v>
      </c>
      <c r="V11" s="229"/>
      <c r="W11" s="229"/>
      <c r="X11" s="370" t="s">
        <v>212</v>
      </c>
      <c r="Y11" s="479" t="s">
        <v>872</v>
      </c>
      <c r="Z11" s="259"/>
    </row>
    <row r="12" spans="2:26" ht="129.6" x14ac:dyDescent="0.3">
      <c r="B12" s="232" t="s">
        <v>494</v>
      </c>
      <c r="C12" s="231"/>
      <c r="D12" s="233" t="s">
        <v>125</v>
      </c>
      <c r="E12" s="227">
        <v>250000000</v>
      </c>
      <c r="F12" s="195" t="s">
        <v>0</v>
      </c>
      <c r="G12" s="195" t="s">
        <v>19</v>
      </c>
      <c r="H12" s="156">
        <v>42824</v>
      </c>
      <c r="I12" s="156">
        <v>42850</v>
      </c>
      <c r="J12" s="156">
        <v>42880</v>
      </c>
      <c r="K12" s="156" t="s">
        <v>495</v>
      </c>
      <c r="L12" s="156">
        <v>42941</v>
      </c>
      <c r="M12" s="156">
        <v>42998</v>
      </c>
      <c r="N12" s="4"/>
      <c r="O12" s="195" t="s">
        <v>487</v>
      </c>
      <c r="P12" s="157" t="s">
        <v>496</v>
      </c>
      <c r="Q12" s="444" t="s">
        <v>870</v>
      </c>
      <c r="R12" s="156">
        <v>42824</v>
      </c>
      <c r="S12" s="156">
        <v>42850</v>
      </c>
      <c r="T12" s="156">
        <v>42880</v>
      </c>
      <c r="U12" s="156" t="s">
        <v>491</v>
      </c>
      <c r="V12" s="156" t="s">
        <v>514</v>
      </c>
      <c r="W12" s="156" t="s">
        <v>522</v>
      </c>
      <c r="X12" s="370" t="s">
        <v>487</v>
      </c>
      <c r="Y12" s="478" t="s">
        <v>873</v>
      </c>
      <c r="Z12" s="473"/>
    </row>
    <row r="13" spans="2:26" x14ac:dyDescent="0.3">
      <c r="B13" s="232" t="s">
        <v>497</v>
      </c>
      <c r="C13" s="231"/>
      <c r="D13" s="234" t="s">
        <v>498</v>
      </c>
      <c r="E13" s="227">
        <v>80000000</v>
      </c>
      <c r="F13" s="195" t="s">
        <v>0</v>
      </c>
      <c r="G13" s="195" t="s">
        <v>19</v>
      </c>
      <c r="H13" s="4"/>
      <c r="I13" s="4"/>
      <c r="J13" s="4"/>
      <c r="K13" s="156" t="s">
        <v>499</v>
      </c>
      <c r="L13" s="4"/>
      <c r="M13" s="4"/>
      <c r="N13" s="4"/>
      <c r="O13" s="4"/>
      <c r="P13" s="196"/>
      <c r="Q13" s="4"/>
      <c r="R13" s="4"/>
      <c r="S13" s="4"/>
      <c r="T13" s="4"/>
      <c r="U13" s="156" t="s">
        <v>499</v>
      </c>
      <c r="V13" s="4"/>
      <c r="W13" s="4"/>
      <c r="X13" s="4"/>
      <c r="Y13" s="474"/>
      <c r="Z13" s="4"/>
    </row>
    <row r="14" spans="2:26" x14ac:dyDescent="0.3">
      <c r="B14" s="232" t="s">
        <v>500</v>
      </c>
      <c r="C14" s="231"/>
      <c r="D14" s="234" t="s">
        <v>498</v>
      </c>
      <c r="E14" s="227">
        <v>105041531</v>
      </c>
      <c r="F14" s="195" t="s">
        <v>0</v>
      </c>
      <c r="G14" s="195" t="s">
        <v>19</v>
      </c>
      <c r="H14" s="4"/>
      <c r="I14" s="4"/>
      <c r="J14" s="4"/>
      <c r="K14" s="235" t="s">
        <v>501</v>
      </c>
      <c r="L14" s="4"/>
      <c r="M14" s="4"/>
      <c r="N14" s="645" t="s">
        <v>502</v>
      </c>
      <c r="O14" s="645"/>
      <c r="P14" s="645"/>
      <c r="Q14" s="645"/>
      <c r="R14" s="4"/>
      <c r="S14" s="4"/>
      <c r="T14" s="4"/>
      <c r="U14" s="235" t="s">
        <v>501</v>
      </c>
      <c r="V14" s="4"/>
      <c r="W14" s="4"/>
      <c r="X14" s="645"/>
      <c r="Y14" s="645"/>
      <c r="Z14" s="645"/>
    </row>
    <row r="15" spans="2:26" x14ac:dyDescent="0.3">
      <c r="B15" s="232" t="s">
        <v>503</v>
      </c>
      <c r="C15" s="231"/>
      <c r="D15" s="234" t="s">
        <v>498</v>
      </c>
      <c r="E15" s="227">
        <v>53518393</v>
      </c>
      <c r="F15" s="195" t="s">
        <v>0</v>
      </c>
      <c r="G15" s="195" t="s">
        <v>19</v>
      </c>
      <c r="H15" s="4"/>
      <c r="I15" s="4"/>
      <c r="J15" s="4"/>
      <c r="K15" s="235" t="s">
        <v>504</v>
      </c>
      <c r="L15" s="4"/>
      <c r="M15" s="4"/>
      <c r="N15" s="645"/>
      <c r="O15" s="645"/>
      <c r="P15" s="645"/>
      <c r="Q15" s="645"/>
      <c r="R15" s="4"/>
      <c r="S15" s="4"/>
      <c r="T15" s="4"/>
      <c r="U15" s="235" t="s">
        <v>504</v>
      </c>
      <c r="V15" s="4"/>
      <c r="W15" s="4"/>
      <c r="X15" s="645"/>
      <c r="Y15" s="645"/>
      <c r="Z15" s="645"/>
    </row>
    <row r="16" spans="2:26" x14ac:dyDescent="0.3">
      <c r="B16" s="232" t="s">
        <v>505</v>
      </c>
      <c r="C16" s="231"/>
      <c r="D16" s="234" t="s">
        <v>498</v>
      </c>
      <c r="E16" s="227">
        <v>110000000</v>
      </c>
      <c r="F16" s="195" t="s">
        <v>0</v>
      </c>
      <c r="G16" s="195" t="s">
        <v>19</v>
      </c>
      <c r="H16" s="4"/>
      <c r="I16" s="4"/>
      <c r="J16" s="4"/>
      <c r="K16" s="229" t="s">
        <v>506</v>
      </c>
      <c r="L16" s="4"/>
      <c r="M16" s="4"/>
      <c r="N16" s="645"/>
      <c r="O16" s="645"/>
      <c r="P16" s="645"/>
      <c r="Q16" s="645"/>
      <c r="R16" s="4"/>
      <c r="S16" s="4"/>
      <c r="T16" s="4"/>
      <c r="U16" s="229" t="s">
        <v>506</v>
      </c>
      <c r="V16" s="4"/>
      <c r="W16" s="4"/>
      <c r="X16" s="645"/>
      <c r="Y16" s="645"/>
      <c r="Z16" s="645"/>
    </row>
    <row r="17" spans="5:26" x14ac:dyDescent="0.3">
      <c r="E17" s="150"/>
      <c r="O17" s="138">
        <f>3/3</f>
        <v>1</v>
      </c>
      <c r="X17" s="215">
        <v>1</v>
      </c>
    </row>
    <row r="18" spans="5:26" ht="15" thickBot="1" x14ac:dyDescent="0.35">
      <c r="E18" s="236">
        <f>E8+E10</f>
        <v>3179472757</v>
      </c>
    </row>
    <row r="19" spans="5:26" ht="26.4" x14ac:dyDescent="0.3">
      <c r="E19" s="150"/>
      <c r="O19" s="6" t="s">
        <v>116</v>
      </c>
      <c r="P19" s="6" t="s">
        <v>109</v>
      </c>
      <c r="Q19" s="6" t="s">
        <v>110</v>
      </c>
      <c r="X19" s="6" t="s">
        <v>116</v>
      </c>
      <c r="Y19" s="6" t="s">
        <v>109</v>
      </c>
      <c r="Z19" s="6" t="s">
        <v>110</v>
      </c>
    </row>
    <row r="20" spans="5:26" x14ac:dyDescent="0.3">
      <c r="E20" s="150"/>
      <c r="O20" s="195">
        <v>3</v>
      </c>
      <c r="P20" s="195">
        <v>3</v>
      </c>
      <c r="Q20" s="195">
        <v>0</v>
      </c>
      <c r="X20" s="370">
        <v>3</v>
      </c>
      <c r="Y20" s="370">
        <v>3</v>
      </c>
      <c r="Z20" s="370">
        <v>0</v>
      </c>
    </row>
    <row r="21" spans="5:26" x14ac:dyDescent="0.3">
      <c r="E21" s="236"/>
      <c r="P21" s="1"/>
    </row>
  </sheetData>
  <mergeCells count="21">
    <mergeCell ref="B2:M2"/>
    <mergeCell ref="B4:B6"/>
    <mergeCell ref="C4:C6"/>
    <mergeCell ref="D4:D6"/>
    <mergeCell ref="E4:E6"/>
    <mergeCell ref="F4:F5"/>
    <mergeCell ref="G4:G5"/>
    <mergeCell ref="H4:M5"/>
    <mergeCell ref="N4:N6"/>
    <mergeCell ref="O4:Q5"/>
    <mergeCell ref="B8:B9"/>
    <mergeCell ref="B10:B11"/>
    <mergeCell ref="N14:N16"/>
    <mergeCell ref="O14:O16"/>
    <mergeCell ref="P14:P16"/>
    <mergeCell ref="Q14:Q16"/>
    <mergeCell ref="R4:W5"/>
    <mergeCell ref="X4:Z5"/>
    <mergeCell ref="X14:X16"/>
    <mergeCell ref="Y14:Y16"/>
    <mergeCell ref="Z14:Z16"/>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'H:\1011-Prog Seg Proyectos\2017\PLANES\PLAN DE ACCION\CRONOG INV\CONSOLIDADO CI\SOPORTES INICIAL\SSO\[SANIDAD AEROP CRONOGRAMA DE INVERSION.xlsx]Hoja2'!#REF!</xm:f>
          </x14:formula1>
          <xm:sqref>B16 B7:B8 B10 B12:B14 F7:G16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2:Z99"/>
  <sheetViews>
    <sheetView topLeftCell="R3" zoomScale="85" zoomScaleNormal="85" workbookViewId="0">
      <pane ySplit="5" topLeftCell="A82" activePane="bottomLeft" state="frozen"/>
      <selection activeCell="A3" sqref="A3"/>
      <selection pane="bottomLeft" activeCell="X87" sqref="X87"/>
    </sheetView>
  </sheetViews>
  <sheetFormatPr defaultColWidth="11.5546875" defaultRowHeight="14.4" x14ac:dyDescent="0.3"/>
  <cols>
    <col min="1" max="1" width="2" style="1" customWidth="1"/>
    <col min="2" max="2" width="25.88671875" style="148" customWidth="1"/>
    <col min="3" max="3" width="43.88671875" style="148" customWidth="1"/>
    <col min="4" max="4" width="30.5546875" style="148" customWidth="1"/>
    <col min="5" max="5" width="25" style="148" customWidth="1"/>
    <col min="6" max="6" width="27.44140625" style="148" hidden="1" customWidth="1"/>
    <col min="7" max="7" width="27.33203125" style="148" hidden="1" customWidth="1"/>
    <col min="8" max="8" width="20.88671875" style="148" customWidth="1"/>
    <col min="9" max="11" width="27.33203125" style="148" customWidth="1"/>
    <col min="12" max="12" width="25" style="148" customWidth="1"/>
    <col min="13" max="13" width="25.109375" style="148" customWidth="1"/>
    <col min="14" max="15" width="25.5546875" style="148" customWidth="1"/>
    <col min="16" max="16" width="37.88671875" style="191" customWidth="1"/>
    <col min="17" max="17" width="16.33203125" style="1" customWidth="1"/>
    <col min="18" max="18" width="17.5546875" style="1" customWidth="1"/>
    <col min="19" max="19" width="15.5546875" style="1" customWidth="1"/>
    <col min="20" max="20" width="19.88671875" style="1" bestFit="1" customWidth="1"/>
    <col min="21" max="22" width="23.5546875" style="1" bestFit="1" customWidth="1"/>
    <col min="23" max="23" width="18.33203125" style="1" customWidth="1"/>
    <col min="24" max="24" width="55.33203125" style="1" bestFit="1" customWidth="1"/>
    <col min="25" max="25" width="37.5546875" style="1" bestFit="1" customWidth="1"/>
    <col min="26" max="257" width="11.5546875" style="1"/>
    <col min="258" max="258" width="1.6640625" style="1" customWidth="1"/>
    <col min="259" max="260" width="28.6640625" style="1" customWidth="1"/>
    <col min="261" max="261" width="22.88671875" style="1" bestFit="1" customWidth="1"/>
    <col min="262" max="263" width="40.109375" style="1" customWidth="1"/>
    <col min="264" max="264" width="27.33203125" style="1" customWidth="1"/>
    <col min="265" max="265" width="20.6640625" style="1" customWidth="1"/>
    <col min="266" max="266" width="22.44140625" style="1" customWidth="1"/>
    <col min="267" max="267" width="21.33203125" style="1" customWidth="1"/>
    <col min="268" max="268" width="16" style="1" bestFit="1" customWidth="1"/>
    <col min="269" max="269" width="49" style="1" customWidth="1"/>
    <col min="270" max="513" width="11.5546875" style="1"/>
    <col min="514" max="514" width="1.6640625" style="1" customWidth="1"/>
    <col min="515" max="516" width="28.6640625" style="1" customWidth="1"/>
    <col min="517" max="517" width="22.88671875" style="1" bestFit="1" customWidth="1"/>
    <col min="518" max="519" width="40.109375" style="1" customWidth="1"/>
    <col min="520" max="520" width="27.33203125" style="1" customWidth="1"/>
    <col min="521" max="521" width="20.6640625" style="1" customWidth="1"/>
    <col min="522" max="522" width="22.44140625" style="1" customWidth="1"/>
    <col min="523" max="523" width="21.33203125" style="1" customWidth="1"/>
    <col min="524" max="524" width="16" style="1" bestFit="1" customWidth="1"/>
    <col min="525" max="525" width="49" style="1" customWidth="1"/>
    <col min="526" max="769" width="11.5546875" style="1"/>
    <col min="770" max="770" width="1.6640625" style="1" customWidth="1"/>
    <col min="771" max="772" width="28.6640625" style="1" customWidth="1"/>
    <col min="773" max="773" width="22.88671875" style="1" bestFit="1" customWidth="1"/>
    <col min="774" max="775" width="40.109375" style="1" customWidth="1"/>
    <col min="776" max="776" width="27.33203125" style="1" customWidth="1"/>
    <col min="777" max="777" width="20.6640625" style="1" customWidth="1"/>
    <col min="778" max="778" width="22.44140625" style="1" customWidth="1"/>
    <col min="779" max="779" width="21.33203125" style="1" customWidth="1"/>
    <col min="780" max="780" width="16" style="1" bestFit="1" customWidth="1"/>
    <col min="781" max="781" width="49" style="1" customWidth="1"/>
    <col min="782" max="1025" width="11.5546875" style="1"/>
    <col min="1026" max="1026" width="1.6640625" style="1" customWidth="1"/>
    <col min="1027" max="1028" width="28.6640625" style="1" customWidth="1"/>
    <col min="1029" max="1029" width="22.88671875" style="1" bestFit="1" customWidth="1"/>
    <col min="1030" max="1031" width="40.109375" style="1" customWidth="1"/>
    <col min="1032" max="1032" width="27.33203125" style="1" customWidth="1"/>
    <col min="1033" max="1033" width="20.6640625" style="1" customWidth="1"/>
    <col min="1034" max="1034" width="22.44140625" style="1" customWidth="1"/>
    <col min="1035" max="1035" width="21.33203125" style="1" customWidth="1"/>
    <col min="1036" max="1036" width="16" style="1" bestFit="1" customWidth="1"/>
    <col min="1037" max="1037" width="49" style="1" customWidth="1"/>
    <col min="1038" max="1281" width="11.5546875" style="1"/>
    <col min="1282" max="1282" width="1.6640625" style="1" customWidth="1"/>
    <col min="1283" max="1284" width="28.6640625" style="1" customWidth="1"/>
    <col min="1285" max="1285" width="22.88671875" style="1" bestFit="1" customWidth="1"/>
    <col min="1286" max="1287" width="40.109375" style="1" customWidth="1"/>
    <col min="1288" max="1288" width="27.33203125" style="1" customWidth="1"/>
    <col min="1289" max="1289" width="20.6640625" style="1" customWidth="1"/>
    <col min="1290" max="1290" width="22.44140625" style="1" customWidth="1"/>
    <col min="1291" max="1291" width="21.33203125" style="1" customWidth="1"/>
    <col min="1292" max="1292" width="16" style="1" bestFit="1" customWidth="1"/>
    <col min="1293" max="1293" width="49" style="1" customWidth="1"/>
    <col min="1294" max="1537" width="11.5546875" style="1"/>
    <col min="1538" max="1538" width="1.6640625" style="1" customWidth="1"/>
    <col min="1539" max="1540" width="28.6640625" style="1" customWidth="1"/>
    <col min="1541" max="1541" width="22.88671875" style="1" bestFit="1" customWidth="1"/>
    <col min="1542" max="1543" width="40.109375" style="1" customWidth="1"/>
    <col min="1544" max="1544" width="27.33203125" style="1" customWidth="1"/>
    <col min="1545" max="1545" width="20.6640625" style="1" customWidth="1"/>
    <col min="1546" max="1546" width="22.44140625" style="1" customWidth="1"/>
    <col min="1547" max="1547" width="21.33203125" style="1" customWidth="1"/>
    <col min="1548" max="1548" width="16" style="1" bestFit="1" customWidth="1"/>
    <col min="1549" max="1549" width="49" style="1" customWidth="1"/>
    <col min="1550" max="1793" width="11.5546875" style="1"/>
    <col min="1794" max="1794" width="1.6640625" style="1" customWidth="1"/>
    <col min="1795" max="1796" width="28.6640625" style="1" customWidth="1"/>
    <col min="1797" max="1797" width="22.88671875" style="1" bestFit="1" customWidth="1"/>
    <col min="1798" max="1799" width="40.109375" style="1" customWidth="1"/>
    <col min="1800" max="1800" width="27.33203125" style="1" customWidth="1"/>
    <col min="1801" max="1801" width="20.6640625" style="1" customWidth="1"/>
    <col min="1802" max="1802" width="22.44140625" style="1" customWidth="1"/>
    <col min="1803" max="1803" width="21.33203125" style="1" customWidth="1"/>
    <col min="1804" max="1804" width="16" style="1" bestFit="1" customWidth="1"/>
    <col min="1805" max="1805" width="49" style="1" customWidth="1"/>
    <col min="1806" max="2049" width="11.5546875" style="1"/>
    <col min="2050" max="2050" width="1.6640625" style="1" customWidth="1"/>
    <col min="2051" max="2052" width="28.6640625" style="1" customWidth="1"/>
    <col min="2053" max="2053" width="22.88671875" style="1" bestFit="1" customWidth="1"/>
    <col min="2054" max="2055" width="40.109375" style="1" customWidth="1"/>
    <col min="2056" max="2056" width="27.33203125" style="1" customWidth="1"/>
    <col min="2057" max="2057" width="20.6640625" style="1" customWidth="1"/>
    <col min="2058" max="2058" width="22.44140625" style="1" customWidth="1"/>
    <col min="2059" max="2059" width="21.33203125" style="1" customWidth="1"/>
    <col min="2060" max="2060" width="16" style="1" bestFit="1" customWidth="1"/>
    <col min="2061" max="2061" width="49" style="1" customWidth="1"/>
    <col min="2062" max="2305" width="11.5546875" style="1"/>
    <col min="2306" max="2306" width="1.6640625" style="1" customWidth="1"/>
    <col min="2307" max="2308" width="28.6640625" style="1" customWidth="1"/>
    <col min="2309" max="2309" width="22.88671875" style="1" bestFit="1" customWidth="1"/>
    <col min="2310" max="2311" width="40.109375" style="1" customWidth="1"/>
    <col min="2312" max="2312" width="27.33203125" style="1" customWidth="1"/>
    <col min="2313" max="2313" width="20.6640625" style="1" customWidth="1"/>
    <col min="2314" max="2314" width="22.44140625" style="1" customWidth="1"/>
    <col min="2315" max="2315" width="21.33203125" style="1" customWidth="1"/>
    <col min="2316" max="2316" width="16" style="1" bestFit="1" customWidth="1"/>
    <col min="2317" max="2317" width="49" style="1" customWidth="1"/>
    <col min="2318" max="2561" width="11.5546875" style="1"/>
    <col min="2562" max="2562" width="1.6640625" style="1" customWidth="1"/>
    <col min="2563" max="2564" width="28.6640625" style="1" customWidth="1"/>
    <col min="2565" max="2565" width="22.88671875" style="1" bestFit="1" customWidth="1"/>
    <col min="2566" max="2567" width="40.109375" style="1" customWidth="1"/>
    <col min="2568" max="2568" width="27.33203125" style="1" customWidth="1"/>
    <col min="2569" max="2569" width="20.6640625" style="1" customWidth="1"/>
    <col min="2570" max="2570" width="22.44140625" style="1" customWidth="1"/>
    <col min="2571" max="2571" width="21.33203125" style="1" customWidth="1"/>
    <col min="2572" max="2572" width="16" style="1" bestFit="1" customWidth="1"/>
    <col min="2573" max="2573" width="49" style="1" customWidth="1"/>
    <col min="2574" max="2817" width="11.5546875" style="1"/>
    <col min="2818" max="2818" width="1.6640625" style="1" customWidth="1"/>
    <col min="2819" max="2820" width="28.6640625" style="1" customWidth="1"/>
    <col min="2821" max="2821" width="22.88671875" style="1" bestFit="1" customWidth="1"/>
    <col min="2822" max="2823" width="40.109375" style="1" customWidth="1"/>
    <col min="2824" max="2824" width="27.33203125" style="1" customWidth="1"/>
    <col min="2825" max="2825" width="20.6640625" style="1" customWidth="1"/>
    <col min="2826" max="2826" width="22.44140625" style="1" customWidth="1"/>
    <col min="2827" max="2827" width="21.33203125" style="1" customWidth="1"/>
    <col min="2828" max="2828" width="16" style="1" bestFit="1" customWidth="1"/>
    <col min="2829" max="2829" width="49" style="1" customWidth="1"/>
    <col min="2830" max="3073" width="11.5546875" style="1"/>
    <col min="3074" max="3074" width="1.6640625" style="1" customWidth="1"/>
    <col min="3075" max="3076" width="28.6640625" style="1" customWidth="1"/>
    <col min="3077" max="3077" width="22.88671875" style="1" bestFit="1" customWidth="1"/>
    <col min="3078" max="3079" width="40.109375" style="1" customWidth="1"/>
    <col min="3080" max="3080" width="27.33203125" style="1" customWidth="1"/>
    <col min="3081" max="3081" width="20.6640625" style="1" customWidth="1"/>
    <col min="3082" max="3082" width="22.44140625" style="1" customWidth="1"/>
    <col min="3083" max="3083" width="21.33203125" style="1" customWidth="1"/>
    <col min="3084" max="3084" width="16" style="1" bestFit="1" customWidth="1"/>
    <col min="3085" max="3085" width="49" style="1" customWidth="1"/>
    <col min="3086" max="3329" width="11.5546875" style="1"/>
    <col min="3330" max="3330" width="1.6640625" style="1" customWidth="1"/>
    <col min="3331" max="3332" width="28.6640625" style="1" customWidth="1"/>
    <col min="3333" max="3333" width="22.88671875" style="1" bestFit="1" customWidth="1"/>
    <col min="3334" max="3335" width="40.109375" style="1" customWidth="1"/>
    <col min="3336" max="3336" width="27.33203125" style="1" customWidth="1"/>
    <col min="3337" max="3337" width="20.6640625" style="1" customWidth="1"/>
    <col min="3338" max="3338" width="22.44140625" style="1" customWidth="1"/>
    <col min="3339" max="3339" width="21.33203125" style="1" customWidth="1"/>
    <col min="3340" max="3340" width="16" style="1" bestFit="1" customWidth="1"/>
    <col min="3341" max="3341" width="49" style="1" customWidth="1"/>
    <col min="3342" max="3585" width="11.5546875" style="1"/>
    <col min="3586" max="3586" width="1.6640625" style="1" customWidth="1"/>
    <col min="3587" max="3588" width="28.6640625" style="1" customWidth="1"/>
    <col min="3589" max="3589" width="22.88671875" style="1" bestFit="1" customWidth="1"/>
    <col min="3590" max="3591" width="40.109375" style="1" customWidth="1"/>
    <col min="3592" max="3592" width="27.33203125" style="1" customWidth="1"/>
    <col min="3593" max="3593" width="20.6640625" style="1" customWidth="1"/>
    <col min="3594" max="3594" width="22.44140625" style="1" customWidth="1"/>
    <col min="3595" max="3595" width="21.33203125" style="1" customWidth="1"/>
    <col min="3596" max="3596" width="16" style="1" bestFit="1" customWidth="1"/>
    <col min="3597" max="3597" width="49" style="1" customWidth="1"/>
    <col min="3598" max="3841" width="11.5546875" style="1"/>
    <col min="3842" max="3842" width="1.6640625" style="1" customWidth="1"/>
    <col min="3843" max="3844" width="28.6640625" style="1" customWidth="1"/>
    <col min="3845" max="3845" width="22.88671875" style="1" bestFit="1" customWidth="1"/>
    <col min="3846" max="3847" width="40.109375" style="1" customWidth="1"/>
    <col min="3848" max="3848" width="27.33203125" style="1" customWidth="1"/>
    <col min="3849" max="3849" width="20.6640625" style="1" customWidth="1"/>
    <col min="3850" max="3850" width="22.44140625" style="1" customWidth="1"/>
    <col min="3851" max="3851" width="21.33203125" style="1" customWidth="1"/>
    <col min="3852" max="3852" width="16" style="1" bestFit="1" customWidth="1"/>
    <col min="3853" max="3853" width="49" style="1" customWidth="1"/>
    <col min="3854" max="4097" width="11.5546875" style="1"/>
    <col min="4098" max="4098" width="1.6640625" style="1" customWidth="1"/>
    <col min="4099" max="4100" width="28.6640625" style="1" customWidth="1"/>
    <col min="4101" max="4101" width="22.88671875" style="1" bestFit="1" customWidth="1"/>
    <col min="4102" max="4103" width="40.109375" style="1" customWidth="1"/>
    <col min="4104" max="4104" width="27.33203125" style="1" customWidth="1"/>
    <col min="4105" max="4105" width="20.6640625" style="1" customWidth="1"/>
    <col min="4106" max="4106" width="22.44140625" style="1" customWidth="1"/>
    <col min="4107" max="4107" width="21.33203125" style="1" customWidth="1"/>
    <col min="4108" max="4108" width="16" style="1" bestFit="1" customWidth="1"/>
    <col min="4109" max="4109" width="49" style="1" customWidth="1"/>
    <col min="4110" max="4353" width="11.5546875" style="1"/>
    <col min="4354" max="4354" width="1.6640625" style="1" customWidth="1"/>
    <col min="4355" max="4356" width="28.6640625" style="1" customWidth="1"/>
    <col min="4357" max="4357" width="22.88671875" style="1" bestFit="1" customWidth="1"/>
    <col min="4358" max="4359" width="40.109375" style="1" customWidth="1"/>
    <col min="4360" max="4360" width="27.33203125" style="1" customWidth="1"/>
    <col min="4361" max="4361" width="20.6640625" style="1" customWidth="1"/>
    <col min="4362" max="4362" width="22.44140625" style="1" customWidth="1"/>
    <col min="4363" max="4363" width="21.33203125" style="1" customWidth="1"/>
    <col min="4364" max="4364" width="16" style="1" bestFit="1" customWidth="1"/>
    <col min="4365" max="4365" width="49" style="1" customWidth="1"/>
    <col min="4366" max="4609" width="11.5546875" style="1"/>
    <col min="4610" max="4610" width="1.6640625" style="1" customWidth="1"/>
    <col min="4611" max="4612" width="28.6640625" style="1" customWidth="1"/>
    <col min="4613" max="4613" width="22.88671875" style="1" bestFit="1" customWidth="1"/>
    <col min="4614" max="4615" width="40.109375" style="1" customWidth="1"/>
    <col min="4616" max="4616" width="27.33203125" style="1" customWidth="1"/>
    <col min="4617" max="4617" width="20.6640625" style="1" customWidth="1"/>
    <col min="4618" max="4618" width="22.44140625" style="1" customWidth="1"/>
    <col min="4619" max="4619" width="21.33203125" style="1" customWidth="1"/>
    <col min="4620" max="4620" width="16" style="1" bestFit="1" customWidth="1"/>
    <col min="4621" max="4621" width="49" style="1" customWidth="1"/>
    <col min="4622" max="4865" width="11.5546875" style="1"/>
    <col min="4866" max="4866" width="1.6640625" style="1" customWidth="1"/>
    <col min="4867" max="4868" width="28.6640625" style="1" customWidth="1"/>
    <col min="4869" max="4869" width="22.88671875" style="1" bestFit="1" customWidth="1"/>
    <col min="4870" max="4871" width="40.109375" style="1" customWidth="1"/>
    <col min="4872" max="4872" width="27.33203125" style="1" customWidth="1"/>
    <col min="4873" max="4873" width="20.6640625" style="1" customWidth="1"/>
    <col min="4874" max="4874" width="22.44140625" style="1" customWidth="1"/>
    <col min="4875" max="4875" width="21.33203125" style="1" customWidth="1"/>
    <col min="4876" max="4876" width="16" style="1" bestFit="1" customWidth="1"/>
    <col min="4877" max="4877" width="49" style="1" customWidth="1"/>
    <col min="4878" max="5121" width="11.5546875" style="1"/>
    <col min="5122" max="5122" width="1.6640625" style="1" customWidth="1"/>
    <col min="5123" max="5124" width="28.6640625" style="1" customWidth="1"/>
    <col min="5125" max="5125" width="22.88671875" style="1" bestFit="1" customWidth="1"/>
    <col min="5126" max="5127" width="40.109375" style="1" customWidth="1"/>
    <col min="5128" max="5128" width="27.33203125" style="1" customWidth="1"/>
    <col min="5129" max="5129" width="20.6640625" style="1" customWidth="1"/>
    <col min="5130" max="5130" width="22.44140625" style="1" customWidth="1"/>
    <col min="5131" max="5131" width="21.33203125" style="1" customWidth="1"/>
    <col min="5132" max="5132" width="16" style="1" bestFit="1" customWidth="1"/>
    <col min="5133" max="5133" width="49" style="1" customWidth="1"/>
    <col min="5134" max="5377" width="11.5546875" style="1"/>
    <col min="5378" max="5378" width="1.6640625" style="1" customWidth="1"/>
    <col min="5379" max="5380" width="28.6640625" style="1" customWidth="1"/>
    <col min="5381" max="5381" width="22.88671875" style="1" bestFit="1" customWidth="1"/>
    <col min="5382" max="5383" width="40.109375" style="1" customWidth="1"/>
    <col min="5384" max="5384" width="27.33203125" style="1" customWidth="1"/>
    <col min="5385" max="5385" width="20.6640625" style="1" customWidth="1"/>
    <col min="5386" max="5386" width="22.44140625" style="1" customWidth="1"/>
    <col min="5387" max="5387" width="21.33203125" style="1" customWidth="1"/>
    <col min="5388" max="5388" width="16" style="1" bestFit="1" customWidth="1"/>
    <col min="5389" max="5389" width="49" style="1" customWidth="1"/>
    <col min="5390" max="5633" width="11.5546875" style="1"/>
    <col min="5634" max="5634" width="1.6640625" style="1" customWidth="1"/>
    <col min="5635" max="5636" width="28.6640625" style="1" customWidth="1"/>
    <col min="5637" max="5637" width="22.88671875" style="1" bestFit="1" customWidth="1"/>
    <col min="5638" max="5639" width="40.109375" style="1" customWidth="1"/>
    <col min="5640" max="5640" width="27.33203125" style="1" customWidth="1"/>
    <col min="5641" max="5641" width="20.6640625" style="1" customWidth="1"/>
    <col min="5642" max="5642" width="22.44140625" style="1" customWidth="1"/>
    <col min="5643" max="5643" width="21.33203125" style="1" customWidth="1"/>
    <col min="5644" max="5644" width="16" style="1" bestFit="1" customWidth="1"/>
    <col min="5645" max="5645" width="49" style="1" customWidth="1"/>
    <col min="5646" max="5889" width="11.5546875" style="1"/>
    <col min="5890" max="5890" width="1.6640625" style="1" customWidth="1"/>
    <col min="5891" max="5892" width="28.6640625" style="1" customWidth="1"/>
    <col min="5893" max="5893" width="22.88671875" style="1" bestFit="1" customWidth="1"/>
    <col min="5894" max="5895" width="40.109375" style="1" customWidth="1"/>
    <col min="5896" max="5896" width="27.33203125" style="1" customWidth="1"/>
    <col min="5897" max="5897" width="20.6640625" style="1" customWidth="1"/>
    <col min="5898" max="5898" width="22.44140625" style="1" customWidth="1"/>
    <col min="5899" max="5899" width="21.33203125" style="1" customWidth="1"/>
    <col min="5900" max="5900" width="16" style="1" bestFit="1" customWidth="1"/>
    <col min="5901" max="5901" width="49" style="1" customWidth="1"/>
    <col min="5902" max="6145" width="11.5546875" style="1"/>
    <col min="6146" max="6146" width="1.6640625" style="1" customWidth="1"/>
    <col min="6147" max="6148" width="28.6640625" style="1" customWidth="1"/>
    <col min="6149" max="6149" width="22.88671875" style="1" bestFit="1" customWidth="1"/>
    <col min="6150" max="6151" width="40.109375" style="1" customWidth="1"/>
    <col min="6152" max="6152" width="27.33203125" style="1" customWidth="1"/>
    <col min="6153" max="6153" width="20.6640625" style="1" customWidth="1"/>
    <col min="6154" max="6154" width="22.44140625" style="1" customWidth="1"/>
    <col min="6155" max="6155" width="21.33203125" style="1" customWidth="1"/>
    <col min="6156" max="6156" width="16" style="1" bestFit="1" customWidth="1"/>
    <col min="6157" max="6157" width="49" style="1" customWidth="1"/>
    <col min="6158" max="6401" width="11.5546875" style="1"/>
    <col min="6402" max="6402" width="1.6640625" style="1" customWidth="1"/>
    <col min="6403" max="6404" width="28.6640625" style="1" customWidth="1"/>
    <col min="6405" max="6405" width="22.88671875" style="1" bestFit="1" customWidth="1"/>
    <col min="6406" max="6407" width="40.109375" style="1" customWidth="1"/>
    <col min="6408" max="6408" width="27.33203125" style="1" customWidth="1"/>
    <col min="6409" max="6409" width="20.6640625" style="1" customWidth="1"/>
    <col min="6410" max="6410" width="22.44140625" style="1" customWidth="1"/>
    <col min="6411" max="6411" width="21.33203125" style="1" customWidth="1"/>
    <col min="6412" max="6412" width="16" style="1" bestFit="1" customWidth="1"/>
    <col min="6413" max="6413" width="49" style="1" customWidth="1"/>
    <col min="6414" max="6657" width="11.5546875" style="1"/>
    <col min="6658" max="6658" width="1.6640625" style="1" customWidth="1"/>
    <col min="6659" max="6660" width="28.6640625" style="1" customWidth="1"/>
    <col min="6661" max="6661" width="22.88671875" style="1" bestFit="1" customWidth="1"/>
    <col min="6662" max="6663" width="40.109375" style="1" customWidth="1"/>
    <col min="6664" max="6664" width="27.33203125" style="1" customWidth="1"/>
    <col min="6665" max="6665" width="20.6640625" style="1" customWidth="1"/>
    <col min="6666" max="6666" width="22.44140625" style="1" customWidth="1"/>
    <col min="6667" max="6667" width="21.33203125" style="1" customWidth="1"/>
    <col min="6668" max="6668" width="16" style="1" bestFit="1" customWidth="1"/>
    <col min="6669" max="6669" width="49" style="1" customWidth="1"/>
    <col min="6670" max="6913" width="11.5546875" style="1"/>
    <col min="6914" max="6914" width="1.6640625" style="1" customWidth="1"/>
    <col min="6915" max="6916" width="28.6640625" style="1" customWidth="1"/>
    <col min="6917" max="6917" width="22.88671875" style="1" bestFit="1" customWidth="1"/>
    <col min="6918" max="6919" width="40.109375" style="1" customWidth="1"/>
    <col min="6920" max="6920" width="27.33203125" style="1" customWidth="1"/>
    <col min="6921" max="6921" width="20.6640625" style="1" customWidth="1"/>
    <col min="6922" max="6922" width="22.44140625" style="1" customWidth="1"/>
    <col min="6923" max="6923" width="21.33203125" style="1" customWidth="1"/>
    <col min="6924" max="6924" width="16" style="1" bestFit="1" customWidth="1"/>
    <col min="6925" max="6925" width="49" style="1" customWidth="1"/>
    <col min="6926" max="7169" width="11.5546875" style="1"/>
    <col min="7170" max="7170" width="1.6640625" style="1" customWidth="1"/>
    <col min="7171" max="7172" width="28.6640625" style="1" customWidth="1"/>
    <col min="7173" max="7173" width="22.88671875" style="1" bestFit="1" customWidth="1"/>
    <col min="7174" max="7175" width="40.109375" style="1" customWidth="1"/>
    <col min="7176" max="7176" width="27.33203125" style="1" customWidth="1"/>
    <col min="7177" max="7177" width="20.6640625" style="1" customWidth="1"/>
    <col min="7178" max="7178" width="22.44140625" style="1" customWidth="1"/>
    <col min="7179" max="7179" width="21.33203125" style="1" customWidth="1"/>
    <col min="7180" max="7180" width="16" style="1" bestFit="1" customWidth="1"/>
    <col min="7181" max="7181" width="49" style="1" customWidth="1"/>
    <col min="7182" max="7425" width="11.5546875" style="1"/>
    <col min="7426" max="7426" width="1.6640625" style="1" customWidth="1"/>
    <col min="7427" max="7428" width="28.6640625" style="1" customWidth="1"/>
    <col min="7429" max="7429" width="22.88671875" style="1" bestFit="1" customWidth="1"/>
    <col min="7430" max="7431" width="40.109375" style="1" customWidth="1"/>
    <col min="7432" max="7432" width="27.33203125" style="1" customWidth="1"/>
    <col min="7433" max="7433" width="20.6640625" style="1" customWidth="1"/>
    <col min="7434" max="7434" width="22.44140625" style="1" customWidth="1"/>
    <col min="7435" max="7435" width="21.33203125" style="1" customWidth="1"/>
    <col min="7436" max="7436" width="16" style="1" bestFit="1" customWidth="1"/>
    <col min="7437" max="7437" width="49" style="1" customWidth="1"/>
    <col min="7438" max="7681" width="11.5546875" style="1"/>
    <col min="7682" max="7682" width="1.6640625" style="1" customWidth="1"/>
    <col min="7683" max="7684" width="28.6640625" style="1" customWidth="1"/>
    <col min="7685" max="7685" width="22.88671875" style="1" bestFit="1" customWidth="1"/>
    <col min="7686" max="7687" width="40.109375" style="1" customWidth="1"/>
    <col min="7688" max="7688" width="27.33203125" style="1" customWidth="1"/>
    <col min="7689" max="7689" width="20.6640625" style="1" customWidth="1"/>
    <col min="7690" max="7690" width="22.44140625" style="1" customWidth="1"/>
    <col min="7691" max="7691" width="21.33203125" style="1" customWidth="1"/>
    <col min="7692" max="7692" width="16" style="1" bestFit="1" customWidth="1"/>
    <col min="7693" max="7693" width="49" style="1" customWidth="1"/>
    <col min="7694" max="7937" width="11.5546875" style="1"/>
    <col min="7938" max="7938" width="1.6640625" style="1" customWidth="1"/>
    <col min="7939" max="7940" width="28.6640625" style="1" customWidth="1"/>
    <col min="7941" max="7941" width="22.88671875" style="1" bestFit="1" customWidth="1"/>
    <col min="7942" max="7943" width="40.109375" style="1" customWidth="1"/>
    <col min="7944" max="7944" width="27.33203125" style="1" customWidth="1"/>
    <col min="7945" max="7945" width="20.6640625" style="1" customWidth="1"/>
    <col min="7946" max="7946" width="22.44140625" style="1" customWidth="1"/>
    <col min="7947" max="7947" width="21.33203125" style="1" customWidth="1"/>
    <col min="7948" max="7948" width="16" style="1" bestFit="1" customWidth="1"/>
    <col min="7949" max="7949" width="49" style="1" customWidth="1"/>
    <col min="7950" max="8193" width="11.5546875" style="1"/>
    <col min="8194" max="8194" width="1.6640625" style="1" customWidth="1"/>
    <col min="8195" max="8196" width="28.6640625" style="1" customWidth="1"/>
    <col min="8197" max="8197" width="22.88671875" style="1" bestFit="1" customWidth="1"/>
    <col min="8198" max="8199" width="40.109375" style="1" customWidth="1"/>
    <col min="8200" max="8200" width="27.33203125" style="1" customWidth="1"/>
    <col min="8201" max="8201" width="20.6640625" style="1" customWidth="1"/>
    <col min="8202" max="8202" width="22.44140625" style="1" customWidth="1"/>
    <col min="8203" max="8203" width="21.33203125" style="1" customWidth="1"/>
    <col min="8204" max="8204" width="16" style="1" bestFit="1" customWidth="1"/>
    <col min="8205" max="8205" width="49" style="1" customWidth="1"/>
    <col min="8206" max="8449" width="11.5546875" style="1"/>
    <col min="8450" max="8450" width="1.6640625" style="1" customWidth="1"/>
    <col min="8451" max="8452" width="28.6640625" style="1" customWidth="1"/>
    <col min="8453" max="8453" width="22.88671875" style="1" bestFit="1" customWidth="1"/>
    <col min="8454" max="8455" width="40.109375" style="1" customWidth="1"/>
    <col min="8456" max="8456" width="27.33203125" style="1" customWidth="1"/>
    <col min="8457" max="8457" width="20.6640625" style="1" customWidth="1"/>
    <col min="8458" max="8458" width="22.44140625" style="1" customWidth="1"/>
    <col min="8459" max="8459" width="21.33203125" style="1" customWidth="1"/>
    <col min="8460" max="8460" width="16" style="1" bestFit="1" customWidth="1"/>
    <col min="8461" max="8461" width="49" style="1" customWidth="1"/>
    <col min="8462" max="8705" width="11.5546875" style="1"/>
    <col min="8706" max="8706" width="1.6640625" style="1" customWidth="1"/>
    <col min="8707" max="8708" width="28.6640625" style="1" customWidth="1"/>
    <col min="8709" max="8709" width="22.88671875" style="1" bestFit="1" customWidth="1"/>
    <col min="8710" max="8711" width="40.109375" style="1" customWidth="1"/>
    <col min="8712" max="8712" width="27.33203125" style="1" customWidth="1"/>
    <col min="8713" max="8713" width="20.6640625" style="1" customWidth="1"/>
    <col min="8714" max="8714" width="22.44140625" style="1" customWidth="1"/>
    <col min="8715" max="8715" width="21.33203125" style="1" customWidth="1"/>
    <col min="8716" max="8716" width="16" style="1" bestFit="1" customWidth="1"/>
    <col min="8717" max="8717" width="49" style="1" customWidth="1"/>
    <col min="8718" max="8961" width="11.5546875" style="1"/>
    <col min="8962" max="8962" width="1.6640625" style="1" customWidth="1"/>
    <col min="8963" max="8964" width="28.6640625" style="1" customWidth="1"/>
    <col min="8965" max="8965" width="22.88671875" style="1" bestFit="1" customWidth="1"/>
    <col min="8966" max="8967" width="40.109375" style="1" customWidth="1"/>
    <col min="8968" max="8968" width="27.33203125" style="1" customWidth="1"/>
    <col min="8969" max="8969" width="20.6640625" style="1" customWidth="1"/>
    <col min="8970" max="8970" width="22.44140625" style="1" customWidth="1"/>
    <col min="8971" max="8971" width="21.33203125" style="1" customWidth="1"/>
    <col min="8972" max="8972" width="16" style="1" bestFit="1" customWidth="1"/>
    <col min="8973" max="8973" width="49" style="1" customWidth="1"/>
    <col min="8974" max="9217" width="11.5546875" style="1"/>
    <col min="9218" max="9218" width="1.6640625" style="1" customWidth="1"/>
    <col min="9219" max="9220" width="28.6640625" style="1" customWidth="1"/>
    <col min="9221" max="9221" width="22.88671875" style="1" bestFit="1" customWidth="1"/>
    <col min="9222" max="9223" width="40.109375" style="1" customWidth="1"/>
    <col min="9224" max="9224" width="27.33203125" style="1" customWidth="1"/>
    <col min="9225" max="9225" width="20.6640625" style="1" customWidth="1"/>
    <col min="9226" max="9226" width="22.44140625" style="1" customWidth="1"/>
    <col min="9227" max="9227" width="21.33203125" style="1" customWidth="1"/>
    <col min="9228" max="9228" width="16" style="1" bestFit="1" customWidth="1"/>
    <col min="9229" max="9229" width="49" style="1" customWidth="1"/>
    <col min="9230" max="9473" width="11.5546875" style="1"/>
    <col min="9474" max="9474" width="1.6640625" style="1" customWidth="1"/>
    <col min="9475" max="9476" width="28.6640625" style="1" customWidth="1"/>
    <col min="9477" max="9477" width="22.88671875" style="1" bestFit="1" customWidth="1"/>
    <col min="9478" max="9479" width="40.109375" style="1" customWidth="1"/>
    <col min="9480" max="9480" width="27.33203125" style="1" customWidth="1"/>
    <col min="9481" max="9481" width="20.6640625" style="1" customWidth="1"/>
    <col min="9482" max="9482" width="22.44140625" style="1" customWidth="1"/>
    <col min="9483" max="9483" width="21.33203125" style="1" customWidth="1"/>
    <col min="9484" max="9484" width="16" style="1" bestFit="1" customWidth="1"/>
    <col min="9485" max="9485" width="49" style="1" customWidth="1"/>
    <col min="9486" max="9729" width="11.5546875" style="1"/>
    <col min="9730" max="9730" width="1.6640625" style="1" customWidth="1"/>
    <col min="9731" max="9732" width="28.6640625" style="1" customWidth="1"/>
    <col min="9733" max="9733" width="22.88671875" style="1" bestFit="1" customWidth="1"/>
    <col min="9734" max="9735" width="40.109375" style="1" customWidth="1"/>
    <col min="9736" max="9736" width="27.33203125" style="1" customWidth="1"/>
    <col min="9737" max="9737" width="20.6640625" style="1" customWidth="1"/>
    <col min="9738" max="9738" width="22.44140625" style="1" customWidth="1"/>
    <col min="9739" max="9739" width="21.33203125" style="1" customWidth="1"/>
    <col min="9740" max="9740" width="16" style="1" bestFit="1" customWidth="1"/>
    <col min="9741" max="9741" width="49" style="1" customWidth="1"/>
    <col min="9742" max="9985" width="11.5546875" style="1"/>
    <col min="9986" max="9986" width="1.6640625" style="1" customWidth="1"/>
    <col min="9987" max="9988" width="28.6640625" style="1" customWidth="1"/>
    <col min="9989" max="9989" width="22.88671875" style="1" bestFit="1" customWidth="1"/>
    <col min="9990" max="9991" width="40.109375" style="1" customWidth="1"/>
    <col min="9992" max="9992" width="27.33203125" style="1" customWidth="1"/>
    <col min="9993" max="9993" width="20.6640625" style="1" customWidth="1"/>
    <col min="9994" max="9994" width="22.44140625" style="1" customWidth="1"/>
    <col min="9995" max="9995" width="21.33203125" style="1" customWidth="1"/>
    <col min="9996" max="9996" width="16" style="1" bestFit="1" customWidth="1"/>
    <col min="9997" max="9997" width="49" style="1" customWidth="1"/>
    <col min="9998" max="10241" width="11.5546875" style="1"/>
    <col min="10242" max="10242" width="1.6640625" style="1" customWidth="1"/>
    <col min="10243" max="10244" width="28.6640625" style="1" customWidth="1"/>
    <col min="10245" max="10245" width="22.88671875" style="1" bestFit="1" customWidth="1"/>
    <col min="10246" max="10247" width="40.109375" style="1" customWidth="1"/>
    <col min="10248" max="10248" width="27.33203125" style="1" customWidth="1"/>
    <col min="10249" max="10249" width="20.6640625" style="1" customWidth="1"/>
    <col min="10250" max="10250" width="22.44140625" style="1" customWidth="1"/>
    <col min="10251" max="10251" width="21.33203125" style="1" customWidth="1"/>
    <col min="10252" max="10252" width="16" style="1" bestFit="1" customWidth="1"/>
    <col min="10253" max="10253" width="49" style="1" customWidth="1"/>
    <col min="10254" max="10497" width="11.5546875" style="1"/>
    <col min="10498" max="10498" width="1.6640625" style="1" customWidth="1"/>
    <col min="10499" max="10500" width="28.6640625" style="1" customWidth="1"/>
    <col min="10501" max="10501" width="22.88671875" style="1" bestFit="1" customWidth="1"/>
    <col min="10502" max="10503" width="40.109375" style="1" customWidth="1"/>
    <col min="10504" max="10504" width="27.33203125" style="1" customWidth="1"/>
    <col min="10505" max="10505" width="20.6640625" style="1" customWidth="1"/>
    <col min="10506" max="10506" width="22.44140625" style="1" customWidth="1"/>
    <col min="10507" max="10507" width="21.33203125" style="1" customWidth="1"/>
    <col min="10508" max="10508" width="16" style="1" bestFit="1" customWidth="1"/>
    <col min="10509" max="10509" width="49" style="1" customWidth="1"/>
    <col min="10510" max="10753" width="11.5546875" style="1"/>
    <col min="10754" max="10754" width="1.6640625" style="1" customWidth="1"/>
    <col min="10755" max="10756" width="28.6640625" style="1" customWidth="1"/>
    <col min="10757" max="10757" width="22.88671875" style="1" bestFit="1" customWidth="1"/>
    <col min="10758" max="10759" width="40.109375" style="1" customWidth="1"/>
    <col min="10760" max="10760" width="27.33203125" style="1" customWidth="1"/>
    <col min="10761" max="10761" width="20.6640625" style="1" customWidth="1"/>
    <col min="10762" max="10762" width="22.44140625" style="1" customWidth="1"/>
    <col min="10763" max="10763" width="21.33203125" style="1" customWidth="1"/>
    <col min="10764" max="10764" width="16" style="1" bestFit="1" customWidth="1"/>
    <col min="10765" max="10765" width="49" style="1" customWidth="1"/>
    <col min="10766" max="11009" width="11.5546875" style="1"/>
    <col min="11010" max="11010" width="1.6640625" style="1" customWidth="1"/>
    <col min="11011" max="11012" width="28.6640625" style="1" customWidth="1"/>
    <col min="11013" max="11013" width="22.88671875" style="1" bestFit="1" customWidth="1"/>
    <col min="11014" max="11015" width="40.109375" style="1" customWidth="1"/>
    <col min="11016" max="11016" width="27.33203125" style="1" customWidth="1"/>
    <col min="11017" max="11017" width="20.6640625" style="1" customWidth="1"/>
    <col min="11018" max="11018" width="22.44140625" style="1" customWidth="1"/>
    <col min="11019" max="11019" width="21.33203125" style="1" customWidth="1"/>
    <col min="11020" max="11020" width="16" style="1" bestFit="1" customWidth="1"/>
    <col min="11021" max="11021" width="49" style="1" customWidth="1"/>
    <col min="11022" max="11265" width="11.5546875" style="1"/>
    <col min="11266" max="11266" width="1.6640625" style="1" customWidth="1"/>
    <col min="11267" max="11268" width="28.6640625" style="1" customWidth="1"/>
    <col min="11269" max="11269" width="22.88671875" style="1" bestFit="1" customWidth="1"/>
    <col min="11270" max="11271" width="40.109375" style="1" customWidth="1"/>
    <col min="11272" max="11272" width="27.33203125" style="1" customWidth="1"/>
    <col min="11273" max="11273" width="20.6640625" style="1" customWidth="1"/>
    <col min="11274" max="11274" width="22.44140625" style="1" customWidth="1"/>
    <col min="11275" max="11275" width="21.33203125" style="1" customWidth="1"/>
    <col min="11276" max="11276" width="16" style="1" bestFit="1" customWidth="1"/>
    <col min="11277" max="11277" width="49" style="1" customWidth="1"/>
    <col min="11278" max="11521" width="11.5546875" style="1"/>
    <col min="11522" max="11522" width="1.6640625" style="1" customWidth="1"/>
    <col min="11523" max="11524" width="28.6640625" style="1" customWidth="1"/>
    <col min="11525" max="11525" width="22.88671875" style="1" bestFit="1" customWidth="1"/>
    <col min="11526" max="11527" width="40.109375" style="1" customWidth="1"/>
    <col min="11528" max="11528" width="27.33203125" style="1" customWidth="1"/>
    <col min="11529" max="11529" width="20.6640625" style="1" customWidth="1"/>
    <col min="11530" max="11530" width="22.44140625" style="1" customWidth="1"/>
    <col min="11531" max="11531" width="21.33203125" style="1" customWidth="1"/>
    <col min="11532" max="11532" width="16" style="1" bestFit="1" customWidth="1"/>
    <col min="11533" max="11533" width="49" style="1" customWidth="1"/>
    <col min="11534" max="11777" width="11.5546875" style="1"/>
    <col min="11778" max="11778" width="1.6640625" style="1" customWidth="1"/>
    <col min="11779" max="11780" width="28.6640625" style="1" customWidth="1"/>
    <col min="11781" max="11781" width="22.88671875" style="1" bestFit="1" customWidth="1"/>
    <col min="11782" max="11783" width="40.109375" style="1" customWidth="1"/>
    <col min="11784" max="11784" width="27.33203125" style="1" customWidth="1"/>
    <col min="11785" max="11785" width="20.6640625" style="1" customWidth="1"/>
    <col min="11786" max="11786" width="22.44140625" style="1" customWidth="1"/>
    <col min="11787" max="11787" width="21.33203125" style="1" customWidth="1"/>
    <col min="11788" max="11788" width="16" style="1" bestFit="1" customWidth="1"/>
    <col min="11789" max="11789" width="49" style="1" customWidth="1"/>
    <col min="11790" max="12033" width="11.5546875" style="1"/>
    <col min="12034" max="12034" width="1.6640625" style="1" customWidth="1"/>
    <col min="12035" max="12036" width="28.6640625" style="1" customWidth="1"/>
    <col min="12037" max="12037" width="22.88671875" style="1" bestFit="1" customWidth="1"/>
    <col min="12038" max="12039" width="40.109375" style="1" customWidth="1"/>
    <col min="12040" max="12040" width="27.33203125" style="1" customWidth="1"/>
    <col min="12041" max="12041" width="20.6640625" style="1" customWidth="1"/>
    <col min="12042" max="12042" width="22.44140625" style="1" customWidth="1"/>
    <col min="12043" max="12043" width="21.33203125" style="1" customWidth="1"/>
    <col min="12044" max="12044" width="16" style="1" bestFit="1" customWidth="1"/>
    <col min="12045" max="12045" width="49" style="1" customWidth="1"/>
    <col min="12046" max="12289" width="11.5546875" style="1"/>
    <col min="12290" max="12290" width="1.6640625" style="1" customWidth="1"/>
    <col min="12291" max="12292" width="28.6640625" style="1" customWidth="1"/>
    <col min="12293" max="12293" width="22.88671875" style="1" bestFit="1" customWidth="1"/>
    <col min="12294" max="12295" width="40.109375" style="1" customWidth="1"/>
    <col min="12296" max="12296" width="27.33203125" style="1" customWidth="1"/>
    <col min="12297" max="12297" width="20.6640625" style="1" customWidth="1"/>
    <col min="12298" max="12298" width="22.44140625" style="1" customWidth="1"/>
    <col min="12299" max="12299" width="21.33203125" style="1" customWidth="1"/>
    <col min="12300" max="12300" width="16" style="1" bestFit="1" customWidth="1"/>
    <col min="12301" max="12301" width="49" style="1" customWidth="1"/>
    <col min="12302" max="12545" width="11.5546875" style="1"/>
    <col min="12546" max="12546" width="1.6640625" style="1" customWidth="1"/>
    <col min="12547" max="12548" width="28.6640625" style="1" customWidth="1"/>
    <col min="12549" max="12549" width="22.88671875" style="1" bestFit="1" customWidth="1"/>
    <col min="12550" max="12551" width="40.109375" style="1" customWidth="1"/>
    <col min="12552" max="12552" width="27.33203125" style="1" customWidth="1"/>
    <col min="12553" max="12553" width="20.6640625" style="1" customWidth="1"/>
    <col min="12554" max="12554" width="22.44140625" style="1" customWidth="1"/>
    <col min="12555" max="12555" width="21.33203125" style="1" customWidth="1"/>
    <col min="12556" max="12556" width="16" style="1" bestFit="1" customWidth="1"/>
    <col min="12557" max="12557" width="49" style="1" customWidth="1"/>
    <col min="12558" max="12801" width="11.5546875" style="1"/>
    <col min="12802" max="12802" width="1.6640625" style="1" customWidth="1"/>
    <col min="12803" max="12804" width="28.6640625" style="1" customWidth="1"/>
    <col min="12805" max="12805" width="22.88671875" style="1" bestFit="1" customWidth="1"/>
    <col min="12806" max="12807" width="40.109375" style="1" customWidth="1"/>
    <col min="12808" max="12808" width="27.33203125" style="1" customWidth="1"/>
    <col min="12809" max="12809" width="20.6640625" style="1" customWidth="1"/>
    <col min="12810" max="12810" width="22.44140625" style="1" customWidth="1"/>
    <col min="12811" max="12811" width="21.33203125" style="1" customWidth="1"/>
    <col min="12812" max="12812" width="16" style="1" bestFit="1" customWidth="1"/>
    <col min="12813" max="12813" width="49" style="1" customWidth="1"/>
    <col min="12814" max="13057" width="11.5546875" style="1"/>
    <col min="13058" max="13058" width="1.6640625" style="1" customWidth="1"/>
    <col min="13059" max="13060" width="28.6640625" style="1" customWidth="1"/>
    <col min="13061" max="13061" width="22.88671875" style="1" bestFit="1" customWidth="1"/>
    <col min="13062" max="13063" width="40.109375" style="1" customWidth="1"/>
    <col min="13064" max="13064" width="27.33203125" style="1" customWidth="1"/>
    <col min="13065" max="13065" width="20.6640625" style="1" customWidth="1"/>
    <col min="13066" max="13066" width="22.44140625" style="1" customWidth="1"/>
    <col min="13067" max="13067" width="21.33203125" style="1" customWidth="1"/>
    <col min="13068" max="13068" width="16" style="1" bestFit="1" customWidth="1"/>
    <col min="13069" max="13069" width="49" style="1" customWidth="1"/>
    <col min="13070" max="13313" width="11.5546875" style="1"/>
    <col min="13314" max="13314" width="1.6640625" style="1" customWidth="1"/>
    <col min="13315" max="13316" width="28.6640625" style="1" customWidth="1"/>
    <col min="13317" max="13317" width="22.88671875" style="1" bestFit="1" customWidth="1"/>
    <col min="13318" max="13319" width="40.109375" style="1" customWidth="1"/>
    <col min="13320" max="13320" width="27.33203125" style="1" customWidth="1"/>
    <col min="13321" max="13321" width="20.6640625" style="1" customWidth="1"/>
    <col min="13322" max="13322" width="22.44140625" style="1" customWidth="1"/>
    <col min="13323" max="13323" width="21.33203125" style="1" customWidth="1"/>
    <col min="13324" max="13324" width="16" style="1" bestFit="1" customWidth="1"/>
    <col min="13325" max="13325" width="49" style="1" customWidth="1"/>
    <col min="13326" max="13569" width="11.5546875" style="1"/>
    <col min="13570" max="13570" width="1.6640625" style="1" customWidth="1"/>
    <col min="13571" max="13572" width="28.6640625" style="1" customWidth="1"/>
    <col min="13573" max="13573" width="22.88671875" style="1" bestFit="1" customWidth="1"/>
    <col min="13574" max="13575" width="40.109375" style="1" customWidth="1"/>
    <col min="13576" max="13576" width="27.33203125" style="1" customWidth="1"/>
    <col min="13577" max="13577" width="20.6640625" style="1" customWidth="1"/>
    <col min="13578" max="13578" width="22.44140625" style="1" customWidth="1"/>
    <col min="13579" max="13579" width="21.33203125" style="1" customWidth="1"/>
    <col min="13580" max="13580" width="16" style="1" bestFit="1" customWidth="1"/>
    <col min="13581" max="13581" width="49" style="1" customWidth="1"/>
    <col min="13582" max="13825" width="11.5546875" style="1"/>
    <col min="13826" max="13826" width="1.6640625" style="1" customWidth="1"/>
    <col min="13827" max="13828" width="28.6640625" style="1" customWidth="1"/>
    <col min="13829" max="13829" width="22.88671875" style="1" bestFit="1" customWidth="1"/>
    <col min="13830" max="13831" width="40.109375" style="1" customWidth="1"/>
    <col min="13832" max="13832" width="27.33203125" style="1" customWidth="1"/>
    <col min="13833" max="13833" width="20.6640625" style="1" customWidth="1"/>
    <col min="13834" max="13834" width="22.44140625" style="1" customWidth="1"/>
    <col min="13835" max="13835" width="21.33203125" style="1" customWidth="1"/>
    <col min="13836" max="13836" width="16" style="1" bestFit="1" customWidth="1"/>
    <col min="13837" max="13837" width="49" style="1" customWidth="1"/>
    <col min="13838" max="14081" width="11.5546875" style="1"/>
    <col min="14082" max="14082" width="1.6640625" style="1" customWidth="1"/>
    <col min="14083" max="14084" width="28.6640625" style="1" customWidth="1"/>
    <col min="14085" max="14085" width="22.88671875" style="1" bestFit="1" customWidth="1"/>
    <col min="14086" max="14087" width="40.109375" style="1" customWidth="1"/>
    <col min="14088" max="14088" width="27.33203125" style="1" customWidth="1"/>
    <col min="14089" max="14089" width="20.6640625" style="1" customWidth="1"/>
    <col min="14090" max="14090" width="22.44140625" style="1" customWidth="1"/>
    <col min="14091" max="14091" width="21.33203125" style="1" customWidth="1"/>
    <col min="14092" max="14092" width="16" style="1" bestFit="1" customWidth="1"/>
    <col min="14093" max="14093" width="49" style="1" customWidth="1"/>
    <col min="14094" max="14337" width="11.5546875" style="1"/>
    <col min="14338" max="14338" width="1.6640625" style="1" customWidth="1"/>
    <col min="14339" max="14340" width="28.6640625" style="1" customWidth="1"/>
    <col min="14341" max="14341" width="22.88671875" style="1" bestFit="1" customWidth="1"/>
    <col min="14342" max="14343" width="40.109375" style="1" customWidth="1"/>
    <col min="14344" max="14344" width="27.33203125" style="1" customWidth="1"/>
    <col min="14345" max="14345" width="20.6640625" style="1" customWidth="1"/>
    <col min="14346" max="14346" width="22.44140625" style="1" customWidth="1"/>
    <col min="14347" max="14347" width="21.33203125" style="1" customWidth="1"/>
    <col min="14348" max="14348" width="16" style="1" bestFit="1" customWidth="1"/>
    <col min="14349" max="14349" width="49" style="1" customWidth="1"/>
    <col min="14350" max="14593" width="11.5546875" style="1"/>
    <col min="14594" max="14594" width="1.6640625" style="1" customWidth="1"/>
    <col min="14595" max="14596" width="28.6640625" style="1" customWidth="1"/>
    <col min="14597" max="14597" width="22.88671875" style="1" bestFit="1" customWidth="1"/>
    <col min="14598" max="14599" width="40.109375" style="1" customWidth="1"/>
    <col min="14600" max="14600" width="27.33203125" style="1" customWidth="1"/>
    <col min="14601" max="14601" width="20.6640625" style="1" customWidth="1"/>
    <col min="14602" max="14602" width="22.44140625" style="1" customWidth="1"/>
    <col min="14603" max="14603" width="21.33203125" style="1" customWidth="1"/>
    <col min="14604" max="14604" width="16" style="1" bestFit="1" customWidth="1"/>
    <col min="14605" max="14605" width="49" style="1" customWidth="1"/>
    <col min="14606" max="14849" width="11.5546875" style="1"/>
    <col min="14850" max="14850" width="1.6640625" style="1" customWidth="1"/>
    <col min="14851" max="14852" width="28.6640625" style="1" customWidth="1"/>
    <col min="14853" max="14853" width="22.88671875" style="1" bestFit="1" customWidth="1"/>
    <col min="14854" max="14855" width="40.109375" style="1" customWidth="1"/>
    <col min="14856" max="14856" width="27.33203125" style="1" customWidth="1"/>
    <col min="14857" max="14857" width="20.6640625" style="1" customWidth="1"/>
    <col min="14858" max="14858" width="22.44140625" style="1" customWidth="1"/>
    <col min="14859" max="14859" width="21.33203125" style="1" customWidth="1"/>
    <col min="14860" max="14860" width="16" style="1" bestFit="1" customWidth="1"/>
    <col min="14861" max="14861" width="49" style="1" customWidth="1"/>
    <col min="14862" max="15105" width="11.5546875" style="1"/>
    <col min="15106" max="15106" width="1.6640625" style="1" customWidth="1"/>
    <col min="15107" max="15108" width="28.6640625" style="1" customWidth="1"/>
    <col min="15109" max="15109" width="22.88671875" style="1" bestFit="1" customWidth="1"/>
    <col min="15110" max="15111" width="40.109375" style="1" customWidth="1"/>
    <col min="15112" max="15112" width="27.33203125" style="1" customWidth="1"/>
    <col min="15113" max="15113" width="20.6640625" style="1" customWidth="1"/>
    <col min="15114" max="15114" width="22.44140625" style="1" customWidth="1"/>
    <col min="15115" max="15115" width="21.33203125" style="1" customWidth="1"/>
    <col min="15116" max="15116" width="16" style="1" bestFit="1" customWidth="1"/>
    <col min="15117" max="15117" width="49" style="1" customWidth="1"/>
    <col min="15118" max="15361" width="11.5546875" style="1"/>
    <col min="15362" max="15362" width="1.6640625" style="1" customWidth="1"/>
    <col min="15363" max="15364" width="28.6640625" style="1" customWidth="1"/>
    <col min="15365" max="15365" width="22.88671875" style="1" bestFit="1" customWidth="1"/>
    <col min="15366" max="15367" width="40.109375" style="1" customWidth="1"/>
    <col min="15368" max="15368" width="27.33203125" style="1" customWidth="1"/>
    <col min="15369" max="15369" width="20.6640625" style="1" customWidth="1"/>
    <col min="15370" max="15370" width="22.44140625" style="1" customWidth="1"/>
    <col min="15371" max="15371" width="21.33203125" style="1" customWidth="1"/>
    <col min="15372" max="15372" width="16" style="1" bestFit="1" customWidth="1"/>
    <col min="15373" max="15373" width="49" style="1" customWidth="1"/>
    <col min="15374" max="15617" width="11.5546875" style="1"/>
    <col min="15618" max="15618" width="1.6640625" style="1" customWidth="1"/>
    <col min="15619" max="15620" width="28.6640625" style="1" customWidth="1"/>
    <col min="15621" max="15621" width="22.88671875" style="1" bestFit="1" customWidth="1"/>
    <col min="15622" max="15623" width="40.109375" style="1" customWidth="1"/>
    <col min="15624" max="15624" width="27.33203125" style="1" customWidth="1"/>
    <col min="15625" max="15625" width="20.6640625" style="1" customWidth="1"/>
    <col min="15626" max="15626" width="22.44140625" style="1" customWidth="1"/>
    <col min="15627" max="15627" width="21.33203125" style="1" customWidth="1"/>
    <col min="15628" max="15628" width="16" style="1" bestFit="1" customWidth="1"/>
    <col min="15629" max="15629" width="49" style="1" customWidth="1"/>
    <col min="15630" max="15873" width="11.5546875" style="1"/>
    <col min="15874" max="15874" width="1.6640625" style="1" customWidth="1"/>
    <col min="15875" max="15876" width="28.6640625" style="1" customWidth="1"/>
    <col min="15877" max="15877" width="22.88671875" style="1" bestFit="1" customWidth="1"/>
    <col min="15878" max="15879" width="40.109375" style="1" customWidth="1"/>
    <col min="15880" max="15880" width="27.33203125" style="1" customWidth="1"/>
    <col min="15881" max="15881" width="20.6640625" style="1" customWidth="1"/>
    <col min="15882" max="15882" width="22.44140625" style="1" customWidth="1"/>
    <col min="15883" max="15883" width="21.33203125" style="1" customWidth="1"/>
    <col min="15884" max="15884" width="16" style="1" bestFit="1" customWidth="1"/>
    <col min="15885" max="15885" width="49" style="1" customWidth="1"/>
    <col min="15886" max="16129" width="11.5546875" style="1"/>
    <col min="16130" max="16130" width="1.6640625" style="1" customWidth="1"/>
    <col min="16131" max="16132" width="28.6640625" style="1" customWidth="1"/>
    <col min="16133" max="16133" width="22.88671875" style="1" bestFit="1" customWidth="1"/>
    <col min="16134" max="16135" width="40.109375" style="1" customWidth="1"/>
    <col min="16136" max="16136" width="27.33203125" style="1" customWidth="1"/>
    <col min="16137" max="16137" width="20.6640625" style="1" customWidth="1"/>
    <col min="16138" max="16138" width="22.44140625" style="1" customWidth="1"/>
    <col min="16139" max="16139" width="21.33203125" style="1" customWidth="1"/>
    <col min="16140" max="16140" width="16" style="1" bestFit="1" customWidth="1"/>
    <col min="16141" max="16141" width="49" style="1" customWidth="1"/>
    <col min="16142" max="16384" width="11.5546875" style="1"/>
  </cols>
  <sheetData>
    <row r="2" spans="2:25" s="2" customFormat="1" ht="66.75" customHeight="1" x14ac:dyDescent="0.3">
      <c r="B2" s="590" t="s">
        <v>192</v>
      </c>
      <c r="C2" s="591"/>
      <c r="D2" s="591"/>
      <c r="E2" s="591"/>
      <c r="F2" s="591"/>
      <c r="G2" s="591"/>
      <c r="H2" s="591"/>
      <c r="I2" s="591"/>
      <c r="J2" s="591"/>
      <c r="K2" s="591"/>
      <c r="L2" s="591"/>
      <c r="M2" s="591"/>
      <c r="N2" s="58"/>
      <c r="O2" s="58"/>
      <c r="P2" s="151"/>
    </row>
    <row r="3" spans="2:25" s="2" customFormat="1" ht="33.75" customHeight="1" x14ac:dyDescent="0.3">
      <c r="B3" s="655" t="s">
        <v>193</v>
      </c>
      <c r="C3" s="655"/>
      <c r="D3" s="655"/>
      <c r="E3" s="655"/>
      <c r="F3" s="655"/>
      <c r="G3" s="655"/>
      <c r="H3" s="655"/>
      <c r="I3" s="655"/>
      <c r="J3" s="655"/>
      <c r="K3" s="655"/>
      <c r="L3" s="655"/>
      <c r="M3" s="655"/>
      <c r="N3" s="58"/>
      <c r="O3" s="58"/>
      <c r="P3" s="58"/>
    </row>
    <row r="4" spans="2:25" s="3" customFormat="1" ht="30.75" customHeight="1" x14ac:dyDescent="0.3">
      <c r="B4" s="655"/>
      <c r="C4" s="655"/>
      <c r="D4" s="655"/>
      <c r="E4" s="655"/>
      <c r="F4" s="655"/>
      <c r="G4" s="655"/>
      <c r="H4" s="655"/>
      <c r="I4" s="655"/>
      <c r="J4" s="655"/>
      <c r="K4" s="655"/>
      <c r="L4" s="655"/>
      <c r="M4" s="655"/>
      <c r="N4" s="58"/>
      <c r="O4" s="58"/>
      <c r="P4" s="58"/>
    </row>
    <row r="5" spans="2:25" s="3" customFormat="1" ht="36" customHeight="1" x14ac:dyDescent="0.3">
      <c r="B5" s="656" t="s">
        <v>1</v>
      </c>
      <c r="C5" s="656" t="s">
        <v>5</v>
      </c>
      <c r="D5" s="656" t="s">
        <v>2</v>
      </c>
      <c r="E5" s="656" t="s">
        <v>6</v>
      </c>
      <c r="F5" s="657" t="s">
        <v>3</v>
      </c>
      <c r="G5" s="656" t="s">
        <v>8</v>
      </c>
      <c r="H5" s="658" t="s">
        <v>865</v>
      </c>
      <c r="I5" s="658"/>
      <c r="J5" s="658"/>
      <c r="K5" s="658"/>
      <c r="L5" s="658"/>
      <c r="M5" s="658"/>
      <c r="N5" s="659" t="s">
        <v>194</v>
      </c>
      <c r="O5" s="615"/>
      <c r="P5" s="615"/>
      <c r="Q5" s="658" t="s">
        <v>863</v>
      </c>
      <c r="R5" s="658"/>
      <c r="S5" s="658"/>
      <c r="T5" s="658"/>
      <c r="U5" s="658"/>
      <c r="V5" s="658"/>
      <c r="W5" s="659" t="s">
        <v>866</v>
      </c>
      <c r="X5" s="615"/>
      <c r="Y5" s="615"/>
    </row>
    <row r="6" spans="2:25" s="3" customFormat="1" ht="15.75" customHeight="1" thickBot="1" x14ac:dyDescent="0.35">
      <c r="B6" s="656"/>
      <c r="C6" s="656"/>
      <c r="D6" s="656"/>
      <c r="E6" s="656"/>
      <c r="F6" s="657"/>
      <c r="G6" s="656"/>
      <c r="H6" s="658"/>
      <c r="I6" s="658"/>
      <c r="J6" s="658"/>
      <c r="K6" s="658"/>
      <c r="L6" s="658"/>
      <c r="M6" s="658"/>
      <c r="N6" s="659"/>
      <c r="O6" s="615"/>
      <c r="P6" s="615"/>
      <c r="Q6" s="658"/>
      <c r="R6" s="658"/>
      <c r="S6" s="658"/>
      <c r="T6" s="658"/>
      <c r="U6" s="658"/>
      <c r="V6" s="658"/>
      <c r="W6" s="659"/>
      <c r="X6" s="615"/>
      <c r="Y6" s="615"/>
    </row>
    <row r="7" spans="2:25" s="3" customFormat="1" ht="55.5" customHeight="1" x14ac:dyDescent="0.3">
      <c r="B7" s="656"/>
      <c r="C7" s="656"/>
      <c r="D7" s="656"/>
      <c r="E7" s="656"/>
      <c r="F7" s="63" t="s">
        <v>7</v>
      </c>
      <c r="G7" s="152" t="s">
        <v>4</v>
      </c>
      <c r="H7" s="152" t="s">
        <v>10</v>
      </c>
      <c r="I7" s="152" t="s">
        <v>20</v>
      </c>
      <c r="J7" s="152" t="s">
        <v>21</v>
      </c>
      <c r="K7" s="152" t="s">
        <v>22</v>
      </c>
      <c r="L7" s="153" t="s">
        <v>11</v>
      </c>
      <c r="M7" s="153" t="s">
        <v>12</v>
      </c>
      <c r="N7" s="57" t="s">
        <v>195</v>
      </c>
      <c r="O7" s="57" t="s">
        <v>196</v>
      </c>
      <c r="P7" s="6" t="s">
        <v>197</v>
      </c>
      <c r="Q7" s="476" t="s">
        <v>10</v>
      </c>
      <c r="R7" s="476" t="s">
        <v>20</v>
      </c>
      <c r="S7" s="476" t="s">
        <v>21</v>
      </c>
      <c r="T7" s="476" t="s">
        <v>22</v>
      </c>
      <c r="U7" s="477" t="s">
        <v>11</v>
      </c>
      <c r="V7" s="477" t="s">
        <v>12</v>
      </c>
      <c r="W7" s="471" t="s">
        <v>195</v>
      </c>
      <c r="X7" s="471" t="s">
        <v>196</v>
      </c>
      <c r="Y7" s="6" t="s">
        <v>197</v>
      </c>
    </row>
    <row r="8" spans="2:25" ht="115.2" x14ac:dyDescent="0.3">
      <c r="B8" s="154" t="s">
        <v>198</v>
      </c>
      <c r="C8" s="154" t="s">
        <v>199</v>
      </c>
      <c r="D8" s="154" t="s">
        <v>200</v>
      </c>
      <c r="E8" s="155">
        <v>4000000000</v>
      </c>
      <c r="F8" s="5" t="s">
        <v>19</v>
      </c>
      <c r="G8" s="5" t="s">
        <v>19</v>
      </c>
      <c r="H8" s="156" t="s">
        <v>201</v>
      </c>
      <c r="I8" s="5" t="s">
        <v>202</v>
      </c>
      <c r="J8" s="5" t="s">
        <v>202</v>
      </c>
      <c r="K8" s="5" t="s">
        <v>203</v>
      </c>
      <c r="L8" s="5" t="s">
        <v>204</v>
      </c>
      <c r="M8" s="5" t="s">
        <v>205</v>
      </c>
      <c r="N8" s="5"/>
      <c r="O8" s="157" t="s">
        <v>206</v>
      </c>
      <c r="P8" s="157"/>
      <c r="Q8" s="156" t="s">
        <v>201</v>
      </c>
      <c r="R8" s="370" t="s">
        <v>202</v>
      </c>
      <c r="S8" s="370" t="s">
        <v>202</v>
      </c>
      <c r="T8" s="370" t="s">
        <v>203</v>
      </c>
      <c r="U8" s="370" t="s">
        <v>204</v>
      </c>
      <c r="V8" s="370" t="s">
        <v>205</v>
      </c>
      <c r="W8" s="370" t="s">
        <v>517</v>
      </c>
      <c r="X8" s="478" t="s">
        <v>885</v>
      </c>
      <c r="Y8" s="478"/>
    </row>
    <row r="9" spans="2:25" ht="115.2" x14ac:dyDescent="0.3">
      <c r="B9" s="154" t="s">
        <v>198</v>
      </c>
      <c r="C9" s="154" t="s">
        <v>207</v>
      </c>
      <c r="D9" s="154" t="s">
        <v>208</v>
      </c>
      <c r="E9" s="155">
        <v>3368384178</v>
      </c>
      <c r="F9" s="5" t="s">
        <v>19</v>
      </c>
      <c r="G9" s="5" t="s">
        <v>19</v>
      </c>
      <c r="H9" s="156" t="s">
        <v>201</v>
      </c>
      <c r="I9" s="5" t="s">
        <v>202</v>
      </c>
      <c r="J9" s="5" t="s">
        <v>202</v>
      </c>
      <c r="K9" s="5" t="s">
        <v>203</v>
      </c>
      <c r="L9" s="5" t="s">
        <v>204</v>
      </c>
      <c r="M9" s="5" t="s">
        <v>209</v>
      </c>
      <c r="N9" s="5"/>
      <c r="O9" s="157" t="s">
        <v>206</v>
      </c>
      <c r="P9" s="157"/>
      <c r="Q9" s="156" t="s">
        <v>201</v>
      </c>
      <c r="R9" s="370" t="s">
        <v>202</v>
      </c>
      <c r="S9" s="370" t="s">
        <v>202</v>
      </c>
      <c r="T9" s="370" t="s">
        <v>203</v>
      </c>
      <c r="U9" s="370" t="s">
        <v>204</v>
      </c>
      <c r="V9" s="370" t="s">
        <v>209</v>
      </c>
      <c r="W9" s="370" t="s">
        <v>517</v>
      </c>
      <c r="X9" s="478" t="s">
        <v>885</v>
      </c>
      <c r="Y9" s="478"/>
    </row>
    <row r="10" spans="2:25" ht="55.2" x14ac:dyDescent="0.3">
      <c r="B10" s="154" t="s">
        <v>198</v>
      </c>
      <c r="C10" s="154" t="s">
        <v>210</v>
      </c>
      <c r="D10" s="154" t="s">
        <v>211</v>
      </c>
      <c r="E10" s="155">
        <v>2202615822</v>
      </c>
      <c r="F10" s="5" t="s">
        <v>0</v>
      </c>
      <c r="G10" s="5" t="s">
        <v>0</v>
      </c>
      <c r="H10" s="5" t="s">
        <v>212</v>
      </c>
      <c r="I10" s="5" t="s">
        <v>212</v>
      </c>
      <c r="J10" s="5" t="s">
        <v>212</v>
      </c>
      <c r="K10" s="5" t="s">
        <v>213</v>
      </c>
      <c r="L10" s="5" t="s">
        <v>214</v>
      </c>
      <c r="M10" s="5" t="s">
        <v>215</v>
      </c>
      <c r="N10" s="5" t="s">
        <v>19</v>
      </c>
      <c r="O10" s="157" t="s">
        <v>216</v>
      </c>
      <c r="P10" s="157"/>
      <c r="Q10" s="370" t="s">
        <v>212</v>
      </c>
      <c r="R10" s="370" t="s">
        <v>212</v>
      </c>
      <c r="S10" s="370" t="s">
        <v>212</v>
      </c>
      <c r="T10" s="370" t="s">
        <v>213</v>
      </c>
      <c r="U10" s="370" t="s">
        <v>214</v>
      </c>
      <c r="V10" s="370" t="s">
        <v>215</v>
      </c>
      <c r="W10" s="370" t="s">
        <v>487</v>
      </c>
      <c r="X10" s="478" t="s">
        <v>886</v>
      </c>
      <c r="Y10" s="478"/>
    </row>
    <row r="11" spans="2:25" ht="100.8" x14ac:dyDescent="0.3">
      <c r="B11" s="154" t="s">
        <v>198</v>
      </c>
      <c r="C11" s="154" t="s">
        <v>217</v>
      </c>
      <c r="D11" s="154" t="s">
        <v>218</v>
      </c>
      <c r="E11" s="155">
        <v>1625000000</v>
      </c>
      <c r="F11" s="5" t="s">
        <v>19</v>
      </c>
      <c r="G11" s="5" t="s">
        <v>19</v>
      </c>
      <c r="H11" s="156" t="s">
        <v>201</v>
      </c>
      <c r="I11" s="5" t="s">
        <v>202</v>
      </c>
      <c r="J11" s="5" t="s">
        <v>202</v>
      </c>
      <c r="K11" s="5" t="s">
        <v>203</v>
      </c>
      <c r="L11" s="5" t="s">
        <v>204</v>
      </c>
      <c r="M11" s="5" t="s">
        <v>209</v>
      </c>
      <c r="N11" s="5"/>
      <c r="O11" s="157" t="s">
        <v>206</v>
      </c>
      <c r="P11" s="157"/>
      <c r="Q11" s="156" t="s">
        <v>201</v>
      </c>
      <c r="R11" s="370" t="s">
        <v>202</v>
      </c>
      <c r="S11" s="370" t="s">
        <v>202</v>
      </c>
      <c r="T11" s="370" t="s">
        <v>203</v>
      </c>
      <c r="U11" s="370" t="s">
        <v>204</v>
      </c>
      <c r="V11" s="370" t="s">
        <v>209</v>
      </c>
      <c r="W11" s="370" t="s">
        <v>517</v>
      </c>
      <c r="X11" s="480" t="s">
        <v>887</v>
      </c>
      <c r="Y11" s="478"/>
    </row>
    <row r="12" spans="2:25" ht="100.8" x14ac:dyDescent="0.3">
      <c r="B12" s="154" t="s">
        <v>198</v>
      </c>
      <c r="C12" s="154" t="s">
        <v>219</v>
      </c>
      <c r="D12" s="154" t="s">
        <v>220</v>
      </c>
      <c r="E12" s="155">
        <v>3125000000</v>
      </c>
      <c r="F12" s="5" t="s">
        <v>19</v>
      </c>
      <c r="G12" s="5" t="s">
        <v>19</v>
      </c>
      <c r="H12" s="156" t="s">
        <v>201</v>
      </c>
      <c r="I12" s="5" t="s">
        <v>202</v>
      </c>
      <c r="J12" s="5" t="s">
        <v>202</v>
      </c>
      <c r="K12" s="5" t="s">
        <v>203</v>
      </c>
      <c r="L12" s="5" t="s">
        <v>204</v>
      </c>
      <c r="M12" s="5" t="s">
        <v>209</v>
      </c>
      <c r="N12" s="5"/>
      <c r="O12" s="157" t="s">
        <v>206</v>
      </c>
      <c r="P12" s="157"/>
      <c r="Q12" s="156" t="s">
        <v>201</v>
      </c>
      <c r="R12" s="370" t="s">
        <v>202</v>
      </c>
      <c r="S12" s="370" t="s">
        <v>202</v>
      </c>
      <c r="T12" s="370" t="s">
        <v>203</v>
      </c>
      <c r="U12" s="370" t="s">
        <v>204</v>
      </c>
      <c r="V12" s="370" t="s">
        <v>209</v>
      </c>
      <c r="W12" s="370" t="s">
        <v>517</v>
      </c>
      <c r="X12" s="480" t="s">
        <v>887</v>
      </c>
      <c r="Y12" s="478"/>
    </row>
    <row r="13" spans="2:25" ht="55.2" x14ac:dyDescent="0.3">
      <c r="B13" s="154" t="s">
        <v>198</v>
      </c>
      <c r="C13" s="154" t="s">
        <v>221</v>
      </c>
      <c r="D13" s="154" t="s">
        <v>222</v>
      </c>
      <c r="E13" s="155">
        <v>500000000</v>
      </c>
      <c r="F13" s="5" t="s">
        <v>0</v>
      </c>
      <c r="G13" s="5" t="s">
        <v>212</v>
      </c>
      <c r="H13" s="5" t="s">
        <v>212</v>
      </c>
      <c r="I13" s="5" t="s">
        <v>212</v>
      </c>
      <c r="J13" s="5" t="s">
        <v>212</v>
      </c>
      <c r="K13" s="5" t="s">
        <v>223</v>
      </c>
      <c r="L13" s="5" t="s">
        <v>212</v>
      </c>
      <c r="M13" s="5" t="s">
        <v>212</v>
      </c>
      <c r="N13" s="5"/>
      <c r="O13" s="157" t="s">
        <v>224</v>
      </c>
      <c r="P13" s="157"/>
      <c r="Q13" s="370" t="s">
        <v>212</v>
      </c>
      <c r="R13" s="370" t="s">
        <v>212</v>
      </c>
      <c r="S13" s="370" t="s">
        <v>212</v>
      </c>
      <c r="T13" s="370" t="s">
        <v>223</v>
      </c>
      <c r="U13" s="370" t="s">
        <v>212</v>
      </c>
      <c r="V13" s="370" t="s">
        <v>212</v>
      </c>
      <c r="W13" s="370" t="s">
        <v>487</v>
      </c>
      <c r="X13" s="478" t="s">
        <v>888</v>
      </c>
      <c r="Y13" s="478"/>
    </row>
    <row r="14" spans="2:25" ht="69" x14ac:dyDescent="0.3">
      <c r="B14" s="154" t="s">
        <v>225</v>
      </c>
      <c r="C14" s="154" t="s">
        <v>226</v>
      </c>
      <c r="D14" s="154" t="s">
        <v>227</v>
      </c>
      <c r="E14" s="155">
        <v>66484000</v>
      </c>
      <c r="F14" s="5" t="s">
        <v>0</v>
      </c>
      <c r="G14" s="5" t="s">
        <v>19</v>
      </c>
      <c r="H14" s="5" t="s">
        <v>213</v>
      </c>
      <c r="I14" s="5" t="s">
        <v>213</v>
      </c>
      <c r="J14" s="5" t="s">
        <v>213</v>
      </c>
      <c r="K14" s="5" t="s">
        <v>228</v>
      </c>
      <c r="L14" s="5" t="s">
        <v>228</v>
      </c>
      <c r="M14" s="5" t="s">
        <v>229</v>
      </c>
      <c r="N14" s="5" t="s">
        <v>19</v>
      </c>
      <c r="O14" s="157" t="s">
        <v>230</v>
      </c>
      <c r="P14" s="157"/>
      <c r="Q14" s="370" t="s">
        <v>213</v>
      </c>
      <c r="R14" s="370" t="s">
        <v>213</v>
      </c>
      <c r="S14" s="370" t="s">
        <v>213</v>
      </c>
      <c r="T14" s="370" t="s">
        <v>228</v>
      </c>
      <c r="U14" s="370" t="s">
        <v>228</v>
      </c>
      <c r="V14" s="370" t="s">
        <v>229</v>
      </c>
      <c r="W14" s="370" t="s">
        <v>487</v>
      </c>
      <c r="X14" s="478" t="s">
        <v>889</v>
      </c>
      <c r="Y14" s="478"/>
    </row>
    <row r="15" spans="2:25" s="148" customFormat="1" ht="69" x14ac:dyDescent="0.3">
      <c r="B15" s="154" t="s">
        <v>225</v>
      </c>
      <c r="C15" s="154" t="s">
        <v>231</v>
      </c>
      <c r="D15" s="154" t="s">
        <v>125</v>
      </c>
      <c r="E15" s="155">
        <v>2700000000</v>
      </c>
      <c r="F15" s="5" t="s">
        <v>0</v>
      </c>
      <c r="G15" s="5" t="s">
        <v>19</v>
      </c>
      <c r="H15" s="5" t="s">
        <v>212</v>
      </c>
      <c r="I15" s="5" t="s">
        <v>212</v>
      </c>
      <c r="J15" s="5" t="s">
        <v>212</v>
      </c>
      <c r="K15" s="5" t="s">
        <v>213</v>
      </c>
      <c r="L15" s="157" t="s">
        <v>232</v>
      </c>
      <c r="M15" s="5" t="s">
        <v>233</v>
      </c>
      <c r="N15" s="5" t="s">
        <v>19</v>
      </c>
      <c r="O15" s="157" t="s">
        <v>234</v>
      </c>
      <c r="P15" s="5"/>
      <c r="Q15" s="370" t="s">
        <v>212</v>
      </c>
      <c r="R15" s="370" t="s">
        <v>212</v>
      </c>
      <c r="S15" s="370" t="s">
        <v>212</v>
      </c>
      <c r="T15" s="370" t="s">
        <v>213</v>
      </c>
      <c r="U15" s="478" t="s">
        <v>232</v>
      </c>
      <c r="V15" s="370" t="s">
        <v>233</v>
      </c>
      <c r="W15" s="370" t="s">
        <v>487</v>
      </c>
      <c r="X15" s="480" t="s">
        <v>234</v>
      </c>
      <c r="Y15" s="370"/>
    </row>
    <row r="16" spans="2:25" s="148" customFormat="1" ht="69" x14ac:dyDescent="0.3">
      <c r="B16" s="154" t="s">
        <v>225</v>
      </c>
      <c r="C16" s="154" t="s">
        <v>231</v>
      </c>
      <c r="D16" s="154" t="s">
        <v>125</v>
      </c>
      <c r="E16" s="155">
        <v>73682526</v>
      </c>
      <c r="F16" s="5" t="s">
        <v>0</v>
      </c>
      <c r="G16" s="5" t="s">
        <v>19</v>
      </c>
      <c r="H16" s="5" t="s">
        <v>212</v>
      </c>
      <c r="I16" s="5" t="s">
        <v>212</v>
      </c>
      <c r="J16" s="5" t="s">
        <v>212</v>
      </c>
      <c r="K16" s="5" t="s">
        <v>235</v>
      </c>
      <c r="L16" s="5" t="s">
        <v>228</v>
      </c>
      <c r="M16" s="5" t="s">
        <v>229</v>
      </c>
      <c r="N16" s="5" t="s">
        <v>19</v>
      </c>
      <c r="O16" s="157" t="s">
        <v>230</v>
      </c>
      <c r="P16" s="5"/>
      <c r="Q16" s="370" t="s">
        <v>212</v>
      </c>
      <c r="R16" s="370" t="s">
        <v>212</v>
      </c>
      <c r="S16" s="370" t="s">
        <v>212</v>
      </c>
      <c r="T16" s="370" t="s">
        <v>235</v>
      </c>
      <c r="U16" s="370" t="s">
        <v>228</v>
      </c>
      <c r="V16" s="370" t="s">
        <v>229</v>
      </c>
      <c r="W16" s="370" t="s">
        <v>487</v>
      </c>
      <c r="X16" s="478" t="s">
        <v>890</v>
      </c>
      <c r="Y16" s="370"/>
    </row>
    <row r="17" spans="2:25" s="148" customFormat="1" ht="69" x14ac:dyDescent="0.3">
      <c r="B17" s="154" t="s">
        <v>225</v>
      </c>
      <c r="C17" s="154" t="s">
        <v>236</v>
      </c>
      <c r="D17" s="154" t="s">
        <v>125</v>
      </c>
      <c r="E17" s="155">
        <v>1316364883</v>
      </c>
      <c r="F17" s="5" t="s">
        <v>0</v>
      </c>
      <c r="G17" s="5" t="s">
        <v>19</v>
      </c>
      <c r="H17" s="5" t="s">
        <v>237</v>
      </c>
      <c r="I17" s="5" t="s">
        <v>213</v>
      </c>
      <c r="J17" s="5" t="s">
        <v>213</v>
      </c>
      <c r="K17" s="5" t="s">
        <v>201</v>
      </c>
      <c r="L17" s="5" t="s">
        <v>201</v>
      </c>
      <c r="M17" s="5" t="s">
        <v>238</v>
      </c>
      <c r="N17" s="5"/>
      <c r="O17" s="157" t="s">
        <v>239</v>
      </c>
      <c r="P17" s="5"/>
      <c r="Q17" s="370"/>
      <c r="R17" s="370"/>
      <c r="S17" s="370" t="s">
        <v>213</v>
      </c>
      <c r="T17" s="370" t="s">
        <v>201</v>
      </c>
      <c r="U17" s="370" t="s">
        <v>201</v>
      </c>
      <c r="V17" s="370" t="s">
        <v>238</v>
      </c>
      <c r="W17" s="370" t="s">
        <v>487</v>
      </c>
      <c r="X17" s="478" t="s">
        <v>891</v>
      </c>
      <c r="Y17" s="370"/>
    </row>
    <row r="18" spans="2:25" s="148" customFormat="1" ht="86.4" x14ac:dyDescent="0.3">
      <c r="B18" s="154" t="s">
        <v>225</v>
      </c>
      <c r="C18" s="154" t="s">
        <v>236</v>
      </c>
      <c r="D18" s="154" t="s">
        <v>125</v>
      </c>
      <c r="E18" s="155">
        <v>54323500</v>
      </c>
      <c r="F18" s="5" t="s">
        <v>0</v>
      </c>
      <c r="G18" s="5" t="s">
        <v>19</v>
      </c>
      <c r="H18" s="5" t="s">
        <v>212</v>
      </c>
      <c r="I18" s="5" t="s">
        <v>212</v>
      </c>
      <c r="J18" s="5" t="s">
        <v>212</v>
      </c>
      <c r="K18" s="5" t="s">
        <v>235</v>
      </c>
      <c r="L18" s="5" t="s">
        <v>235</v>
      </c>
      <c r="M18" s="5" t="s">
        <v>235</v>
      </c>
      <c r="N18" s="5" t="s">
        <v>19</v>
      </c>
      <c r="O18" s="157" t="s">
        <v>240</v>
      </c>
      <c r="P18" s="157"/>
      <c r="Q18" s="370" t="s">
        <v>212</v>
      </c>
      <c r="R18" s="370" t="s">
        <v>212</v>
      </c>
      <c r="S18" s="370" t="s">
        <v>212</v>
      </c>
      <c r="T18" s="370" t="s">
        <v>235</v>
      </c>
      <c r="U18" s="370" t="s">
        <v>235</v>
      </c>
      <c r="V18" s="370" t="s">
        <v>235</v>
      </c>
      <c r="W18" s="370" t="s">
        <v>487</v>
      </c>
      <c r="X18" s="480" t="s">
        <v>892</v>
      </c>
      <c r="Y18" s="478"/>
    </row>
    <row r="19" spans="2:25" s="148" customFormat="1" ht="86.4" x14ac:dyDescent="0.3">
      <c r="B19" s="154" t="s">
        <v>225</v>
      </c>
      <c r="C19" s="154" t="s">
        <v>241</v>
      </c>
      <c r="D19" s="154" t="s">
        <v>125</v>
      </c>
      <c r="E19" s="155">
        <v>137559027</v>
      </c>
      <c r="F19" s="5" t="s">
        <v>0</v>
      </c>
      <c r="G19" s="5" t="s">
        <v>19</v>
      </c>
      <c r="H19" s="5" t="s">
        <v>212</v>
      </c>
      <c r="I19" s="5" t="s">
        <v>212</v>
      </c>
      <c r="J19" s="5" t="s">
        <v>212</v>
      </c>
      <c r="K19" s="5" t="s">
        <v>235</v>
      </c>
      <c r="L19" s="5" t="s">
        <v>212</v>
      </c>
      <c r="M19" s="5" t="s">
        <v>238</v>
      </c>
      <c r="N19" s="5" t="s">
        <v>19</v>
      </c>
      <c r="O19" s="157" t="s">
        <v>242</v>
      </c>
      <c r="P19" s="5"/>
      <c r="Q19" s="370" t="s">
        <v>212</v>
      </c>
      <c r="R19" s="370" t="s">
        <v>212</v>
      </c>
      <c r="S19" s="370" t="s">
        <v>212</v>
      </c>
      <c r="T19" s="370" t="s">
        <v>235</v>
      </c>
      <c r="U19" s="370" t="s">
        <v>212</v>
      </c>
      <c r="V19" s="370" t="s">
        <v>238</v>
      </c>
      <c r="W19" s="370" t="s">
        <v>487</v>
      </c>
      <c r="X19" s="480" t="s">
        <v>242</v>
      </c>
      <c r="Y19" s="370"/>
    </row>
    <row r="20" spans="2:25" s="148" customFormat="1" ht="100.8" x14ac:dyDescent="0.3">
      <c r="B20" s="154" t="s">
        <v>225</v>
      </c>
      <c r="C20" s="154" t="s">
        <v>243</v>
      </c>
      <c r="D20" s="154" t="s">
        <v>125</v>
      </c>
      <c r="E20" s="155">
        <v>48407000</v>
      </c>
      <c r="F20" s="5" t="s">
        <v>0</v>
      </c>
      <c r="G20" s="5" t="s">
        <v>19</v>
      </c>
      <c r="H20" s="5" t="s">
        <v>212</v>
      </c>
      <c r="I20" s="5" t="s">
        <v>212</v>
      </c>
      <c r="J20" s="5" t="s">
        <v>212</v>
      </c>
      <c r="K20" s="5" t="s">
        <v>201</v>
      </c>
      <c r="L20" s="5" t="s">
        <v>244</v>
      </c>
      <c r="M20" s="5" t="s">
        <v>238</v>
      </c>
      <c r="N20" s="5"/>
      <c r="O20" s="157" t="s">
        <v>245</v>
      </c>
      <c r="P20" s="5"/>
      <c r="Q20" s="370" t="s">
        <v>212</v>
      </c>
      <c r="R20" s="370" t="s">
        <v>212</v>
      </c>
      <c r="S20" s="370" t="s">
        <v>212</v>
      </c>
      <c r="T20" s="370" t="s">
        <v>201</v>
      </c>
      <c r="U20" s="370" t="s">
        <v>244</v>
      </c>
      <c r="V20" s="370" t="s">
        <v>238</v>
      </c>
      <c r="W20" s="370" t="s">
        <v>487</v>
      </c>
      <c r="X20" s="478" t="s">
        <v>893</v>
      </c>
      <c r="Y20" s="370"/>
    </row>
    <row r="21" spans="2:25" s="148" customFormat="1" ht="86.4" x14ac:dyDescent="0.3">
      <c r="B21" s="154" t="s">
        <v>225</v>
      </c>
      <c r="C21" s="154" t="s">
        <v>246</v>
      </c>
      <c r="D21" s="154" t="s">
        <v>125</v>
      </c>
      <c r="E21" s="155">
        <v>107627470</v>
      </c>
      <c r="F21" s="5" t="s">
        <v>0</v>
      </c>
      <c r="G21" s="5" t="s">
        <v>19</v>
      </c>
      <c r="H21" s="5" t="s">
        <v>212</v>
      </c>
      <c r="I21" s="5" t="s">
        <v>212</v>
      </c>
      <c r="J21" s="5" t="s">
        <v>212</v>
      </c>
      <c r="K21" s="5" t="s">
        <v>201</v>
      </c>
      <c r="L21" s="5" t="s">
        <v>212</v>
      </c>
      <c r="M21" s="5" t="s">
        <v>212</v>
      </c>
      <c r="N21" s="5"/>
      <c r="O21" s="157" t="s">
        <v>247</v>
      </c>
      <c r="P21" s="5"/>
      <c r="Q21" s="370" t="s">
        <v>212</v>
      </c>
      <c r="R21" s="370" t="s">
        <v>212</v>
      </c>
      <c r="S21" s="370" t="s">
        <v>212</v>
      </c>
      <c r="T21" s="370" t="s">
        <v>201</v>
      </c>
      <c r="U21" s="370" t="s">
        <v>212</v>
      </c>
      <c r="V21" s="370" t="s">
        <v>212</v>
      </c>
      <c r="W21" s="370" t="s">
        <v>487</v>
      </c>
      <c r="X21" s="480" t="s">
        <v>894</v>
      </c>
      <c r="Y21" s="370"/>
    </row>
    <row r="22" spans="2:25" s="148" customFormat="1" ht="100.8" x14ac:dyDescent="0.3">
      <c r="B22" s="154" t="s">
        <v>225</v>
      </c>
      <c r="C22" s="154" t="s">
        <v>248</v>
      </c>
      <c r="D22" s="154" t="s">
        <v>125</v>
      </c>
      <c r="E22" s="155">
        <v>1095551594</v>
      </c>
      <c r="F22" s="5" t="s">
        <v>19</v>
      </c>
      <c r="G22" s="5" t="s">
        <v>19</v>
      </c>
      <c r="H22" s="5" t="s">
        <v>212</v>
      </c>
      <c r="I22" s="5" t="s">
        <v>212</v>
      </c>
      <c r="J22" s="5" t="s">
        <v>212</v>
      </c>
      <c r="K22" s="5" t="s">
        <v>213</v>
      </c>
      <c r="L22" s="5" t="s">
        <v>213</v>
      </c>
      <c r="M22" s="5" t="s">
        <v>249</v>
      </c>
      <c r="N22" s="5" t="s">
        <v>19</v>
      </c>
      <c r="O22" s="157" t="s">
        <v>250</v>
      </c>
      <c r="P22" s="5"/>
      <c r="Q22" s="370" t="s">
        <v>212</v>
      </c>
      <c r="R22" s="370" t="s">
        <v>212</v>
      </c>
      <c r="S22" s="370" t="s">
        <v>212</v>
      </c>
      <c r="T22" s="370" t="s">
        <v>213</v>
      </c>
      <c r="U22" s="370" t="s">
        <v>213</v>
      </c>
      <c r="V22" s="370" t="s">
        <v>249</v>
      </c>
      <c r="W22" s="370" t="s">
        <v>487</v>
      </c>
      <c r="X22" s="480" t="s">
        <v>895</v>
      </c>
      <c r="Y22" s="370"/>
    </row>
    <row r="23" spans="2:25" s="148" customFormat="1" ht="41.4" x14ac:dyDescent="0.3">
      <c r="B23" s="154" t="s">
        <v>251</v>
      </c>
      <c r="C23" s="154" t="s">
        <v>252</v>
      </c>
      <c r="D23" s="154" t="s">
        <v>125</v>
      </c>
      <c r="E23" s="155">
        <v>2000000000</v>
      </c>
      <c r="F23" s="5" t="s">
        <v>212</v>
      </c>
      <c r="G23" s="5" t="s">
        <v>19</v>
      </c>
      <c r="H23" s="156" t="s">
        <v>201</v>
      </c>
      <c r="I23" s="156" t="s">
        <v>201</v>
      </c>
      <c r="J23" s="5" t="s">
        <v>253</v>
      </c>
      <c r="K23" s="5" t="s">
        <v>253</v>
      </c>
      <c r="L23" s="5" t="s">
        <v>254</v>
      </c>
      <c r="M23" s="5" t="s">
        <v>238</v>
      </c>
      <c r="N23" s="5"/>
      <c r="O23" s="157"/>
      <c r="P23" s="5"/>
      <c r="Q23" s="156" t="s">
        <v>201</v>
      </c>
      <c r="R23" s="156" t="s">
        <v>201</v>
      </c>
      <c r="S23" s="370" t="s">
        <v>253</v>
      </c>
      <c r="T23" s="370" t="s">
        <v>253</v>
      </c>
      <c r="U23" s="370" t="s">
        <v>254</v>
      </c>
      <c r="V23" s="370" t="s">
        <v>238</v>
      </c>
      <c r="W23" s="85" t="s">
        <v>212</v>
      </c>
      <c r="X23" s="572" t="s">
        <v>1073</v>
      </c>
      <c r="Y23" s="370"/>
    </row>
    <row r="24" spans="2:25" s="148" customFormat="1" ht="43.2" x14ac:dyDescent="0.3">
      <c r="B24" s="154" t="s">
        <v>251</v>
      </c>
      <c r="C24" s="154" t="s">
        <v>255</v>
      </c>
      <c r="D24" s="154" t="s">
        <v>125</v>
      </c>
      <c r="E24" s="155">
        <v>1500000000</v>
      </c>
      <c r="F24" s="5" t="s">
        <v>0</v>
      </c>
      <c r="G24" s="5" t="s">
        <v>19</v>
      </c>
      <c r="H24" s="156" t="s">
        <v>201</v>
      </c>
      <c r="I24" s="156" t="s">
        <v>201</v>
      </c>
      <c r="J24" s="5" t="s">
        <v>253</v>
      </c>
      <c r="K24" s="5" t="s">
        <v>253</v>
      </c>
      <c r="L24" s="5" t="s">
        <v>254</v>
      </c>
      <c r="M24" s="5" t="s">
        <v>238</v>
      </c>
      <c r="N24" s="5"/>
      <c r="O24" s="157" t="s">
        <v>256</v>
      </c>
      <c r="P24" s="5"/>
      <c r="Q24" s="156" t="s">
        <v>201</v>
      </c>
      <c r="R24" s="156" t="s">
        <v>201</v>
      </c>
      <c r="S24" s="370" t="s">
        <v>253</v>
      </c>
      <c r="T24" s="370" t="s">
        <v>253</v>
      </c>
      <c r="U24" s="370" t="s">
        <v>254</v>
      </c>
      <c r="V24" s="370" t="s">
        <v>238</v>
      </c>
      <c r="W24" s="370" t="s">
        <v>517</v>
      </c>
      <c r="X24" s="480" t="s">
        <v>896</v>
      </c>
      <c r="Y24" s="370"/>
    </row>
    <row r="25" spans="2:25" s="148" customFormat="1" ht="55.2" x14ac:dyDescent="0.3">
      <c r="B25" s="154" t="s">
        <v>251</v>
      </c>
      <c r="C25" s="154" t="s">
        <v>257</v>
      </c>
      <c r="D25" s="154" t="s">
        <v>125</v>
      </c>
      <c r="E25" s="155">
        <v>2100000000</v>
      </c>
      <c r="F25" s="5" t="s">
        <v>0</v>
      </c>
      <c r="G25" s="5" t="s">
        <v>19</v>
      </c>
      <c r="H25" s="5" t="s">
        <v>213</v>
      </c>
      <c r="I25" s="5" t="s">
        <v>213</v>
      </c>
      <c r="J25" s="5" t="s">
        <v>228</v>
      </c>
      <c r="K25" s="5" t="s">
        <v>201</v>
      </c>
      <c r="L25" s="5" t="s">
        <v>201</v>
      </c>
      <c r="M25" s="5" t="s">
        <v>238</v>
      </c>
      <c r="N25" s="5"/>
      <c r="O25" s="157"/>
      <c r="P25" s="5"/>
      <c r="Q25" s="370" t="s">
        <v>213</v>
      </c>
      <c r="R25" s="370" t="s">
        <v>213</v>
      </c>
      <c r="S25" s="370" t="s">
        <v>228</v>
      </c>
      <c r="T25" s="370" t="s">
        <v>201</v>
      </c>
      <c r="U25" s="370" t="s">
        <v>201</v>
      </c>
      <c r="V25" s="370" t="s">
        <v>238</v>
      </c>
      <c r="W25" s="85" t="s">
        <v>487</v>
      </c>
      <c r="X25" s="478" t="s">
        <v>897</v>
      </c>
      <c r="Y25" s="370"/>
    </row>
    <row r="26" spans="2:25" s="148" customFormat="1" ht="72" x14ac:dyDescent="0.3">
      <c r="B26" s="154" t="s">
        <v>251</v>
      </c>
      <c r="C26" s="158" t="s">
        <v>258</v>
      </c>
      <c r="D26" s="154" t="s">
        <v>125</v>
      </c>
      <c r="E26" s="155">
        <v>500000000</v>
      </c>
      <c r="F26" s="5" t="s">
        <v>0</v>
      </c>
      <c r="G26" s="5" t="s">
        <v>19</v>
      </c>
      <c r="H26" s="156" t="s">
        <v>201</v>
      </c>
      <c r="I26" s="156" t="s">
        <v>201</v>
      </c>
      <c r="J26" s="5" t="s">
        <v>253</v>
      </c>
      <c r="K26" s="5" t="s">
        <v>203</v>
      </c>
      <c r="L26" s="5" t="s">
        <v>204</v>
      </c>
      <c r="M26" s="5" t="s">
        <v>238</v>
      </c>
      <c r="N26" s="5"/>
      <c r="O26" s="157"/>
      <c r="P26" s="5"/>
      <c r="Q26" s="156" t="s">
        <v>201</v>
      </c>
      <c r="R26" s="156" t="s">
        <v>201</v>
      </c>
      <c r="S26" s="370" t="s">
        <v>253</v>
      </c>
      <c r="T26" s="370" t="s">
        <v>203</v>
      </c>
      <c r="U26" s="370" t="s">
        <v>204</v>
      </c>
      <c r="V26" s="370" t="s">
        <v>238</v>
      </c>
      <c r="W26" s="370" t="s">
        <v>212</v>
      </c>
      <c r="X26" s="478" t="s">
        <v>898</v>
      </c>
      <c r="Y26" s="370"/>
    </row>
    <row r="27" spans="2:25" s="148" customFormat="1" ht="55.2" x14ac:dyDescent="0.3">
      <c r="B27" s="154" t="s">
        <v>251</v>
      </c>
      <c r="C27" s="154" t="s">
        <v>259</v>
      </c>
      <c r="D27" s="154" t="s">
        <v>125</v>
      </c>
      <c r="E27" s="155">
        <v>900000000</v>
      </c>
      <c r="F27" s="5" t="s">
        <v>0</v>
      </c>
      <c r="G27" s="5" t="s">
        <v>19</v>
      </c>
      <c r="H27" s="156" t="s">
        <v>201</v>
      </c>
      <c r="I27" s="156" t="s">
        <v>201</v>
      </c>
      <c r="J27" s="5" t="s">
        <v>253</v>
      </c>
      <c r="K27" s="5" t="s">
        <v>203</v>
      </c>
      <c r="L27" s="5" t="s">
        <v>204</v>
      </c>
      <c r="M27" s="5" t="s">
        <v>238</v>
      </c>
      <c r="N27" s="5"/>
      <c r="O27" s="157"/>
      <c r="P27" s="5"/>
      <c r="Q27" s="156" t="s">
        <v>201</v>
      </c>
      <c r="R27" s="156" t="s">
        <v>201</v>
      </c>
      <c r="S27" s="370" t="s">
        <v>253</v>
      </c>
      <c r="T27" s="370" t="s">
        <v>203</v>
      </c>
      <c r="U27" s="370" t="s">
        <v>204</v>
      </c>
      <c r="V27" s="370" t="s">
        <v>238</v>
      </c>
      <c r="W27" s="370" t="s">
        <v>212</v>
      </c>
      <c r="X27" s="478" t="s">
        <v>899</v>
      </c>
      <c r="Y27" s="370"/>
    </row>
    <row r="28" spans="2:25" s="148" customFormat="1" ht="57.6" x14ac:dyDescent="0.3">
      <c r="B28" s="154" t="s">
        <v>251</v>
      </c>
      <c r="C28" s="154" t="s">
        <v>260</v>
      </c>
      <c r="D28" s="154" t="s">
        <v>125</v>
      </c>
      <c r="E28" s="155">
        <v>4500000000</v>
      </c>
      <c r="F28" s="5" t="s">
        <v>0</v>
      </c>
      <c r="G28" s="5" t="s">
        <v>19</v>
      </c>
      <c r="H28" s="156" t="s">
        <v>201</v>
      </c>
      <c r="I28" s="156" t="s">
        <v>201</v>
      </c>
      <c r="J28" s="5" t="s">
        <v>253</v>
      </c>
      <c r="K28" s="5" t="s">
        <v>254</v>
      </c>
      <c r="L28" s="5" t="s">
        <v>203</v>
      </c>
      <c r="M28" s="5" t="s">
        <v>238</v>
      </c>
      <c r="N28" s="5"/>
      <c r="O28" s="157"/>
      <c r="P28" s="5"/>
      <c r="Q28" s="156" t="s">
        <v>201</v>
      </c>
      <c r="R28" s="156" t="s">
        <v>201</v>
      </c>
      <c r="S28" s="370" t="s">
        <v>253</v>
      </c>
      <c r="T28" s="370" t="s">
        <v>254</v>
      </c>
      <c r="U28" s="370" t="s">
        <v>203</v>
      </c>
      <c r="V28" s="370" t="s">
        <v>238</v>
      </c>
      <c r="W28" s="370" t="s">
        <v>517</v>
      </c>
      <c r="X28" s="478" t="s">
        <v>900</v>
      </c>
      <c r="Y28" s="370"/>
    </row>
    <row r="29" spans="2:25" s="148" customFormat="1" ht="149.25" customHeight="1" x14ac:dyDescent="0.3">
      <c r="B29" s="660" t="s">
        <v>261</v>
      </c>
      <c r="C29" s="154" t="s">
        <v>262</v>
      </c>
      <c r="D29" s="154" t="s">
        <v>125</v>
      </c>
      <c r="E29" s="155">
        <v>1800000000</v>
      </c>
      <c r="F29" s="5" t="s">
        <v>19</v>
      </c>
      <c r="G29" s="5" t="s">
        <v>19</v>
      </c>
      <c r="H29" s="5" t="s">
        <v>263</v>
      </c>
      <c r="I29" s="5" t="s">
        <v>253</v>
      </c>
      <c r="J29" s="5" t="s">
        <v>254</v>
      </c>
      <c r="K29" s="5" t="s">
        <v>264</v>
      </c>
      <c r="L29" s="5" t="s">
        <v>264</v>
      </c>
      <c r="M29" s="5" t="s">
        <v>238</v>
      </c>
      <c r="N29" s="5"/>
      <c r="O29" s="157" t="s">
        <v>265</v>
      </c>
      <c r="P29" s="5"/>
      <c r="Q29" s="370" t="s">
        <v>263</v>
      </c>
      <c r="R29" s="370" t="s">
        <v>253</v>
      </c>
      <c r="S29" s="370" t="s">
        <v>254</v>
      </c>
      <c r="T29" s="370" t="s">
        <v>264</v>
      </c>
      <c r="U29" s="370" t="s">
        <v>264</v>
      </c>
      <c r="V29" s="370" t="s">
        <v>238</v>
      </c>
      <c r="W29" s="370" t="s">
        <v>517</v>
      </c>
      <c r="X29" s="478" t="s">
        <v>902</v>
      </c>
      <c r="Y29" s="370"/>
    </row>
    <row r="30" spans="2:25" s="148" customFormat="1" ht="30.6" x14ac:dyDescent="0.3">
      <c r="B30" s="660"/>
      <c r="C30" s="159" t="s">
        <v>266</v>
      </c>
      <c r="D30" s="154" t="s">
        <v>125</v>
      </c>
      <c r="E30" s="155">
        <v>200000000</v>
      </c>
      <c r="F30" s="5" t="s">
        <v>0</v>
      </c>
      <c r="G30" s="5" t="s">
        <v>212</v>
      </c>
      <c r="H30" s="156" t="s">
        <v>235</v>
      </c>
      <c r="I30" s="5" t="s">
        <v>235</v>
      </c>
      <c r="J30" s="5" t="s">
        <v>267</v>
      </c>
      <c r="K30" s="5" t="s">
        <v>201</v>
      </c>
      <c r="L30" s="5" t="s">
        <v>202</v>
      </c>
      <c r="M30" s="5" t="s">
        <v>238</v>
      </c>
      <c r="N30" s="5"/>
      <c r="O30" s="157"/>
      <c r="P30" s="5"/>
      <c r="Q30" s="156" t="s">
        <v>235</v>
      </c>
      <c r="R30" s="370" t="s">
        <v>235</v>
      </c>
      <c r="S30" s="370" t="s">
        <v>267</v>
      </c>
      <c r="T30" s="370" t="s">
        <v>201</v>
      </c>
      <c r="U30" s="370" t="s">
        <v>202</v>
      </c>
      <c r="V30" s="370" t="s">
        <v>238</v>
      </c>
      <c r="W30" s="370" t="s">
        <v>517</v>
      </c>
      <c r="X30" s="478" t="s">
        <v>901</v>
      </c>
      <c r="Y30" s="370"/>
    </row>
    <row r="31" spans="2:25" s="148" customFormat="1" ht="96.75" customHeight="1" x14ac:dyDescent="0.3">
      <c r="B31" s="154" t="s">
        <v>268</v>
      </c>
      <c r="C31" s="154" t="s">
        <v>269</v>
      </c>
      <c r="D31" s="154" t="s">
        <v>125</v>
      </c>
      <c r="E31" s="155">
        <v>405230059</v>
      </c>
      <c r="F31" s="5" t="s">
        <v>0</v>
      </c>
      <c r="G31" s="5" t="s">
        <v>19</v>
      </c>
      <c r="H31" s="5" t="s">
        <v>228</v>
      </c>
      <c r="I31" s="5" t="s">
        <v>201</v>
      </c>
      <c r="J31" s="156" t="s">
        <v>201</v>
      </c>
      <c r="K31" s="5" t="s">
        <v>253</v>
      </c>
      <c r="L31" s="5" t="s">
        <v>254</v>
      </c>
      <c r="M31" s="5" t="s">
        <v>238</v>
      </c>
      <c r="N31" s="5"/>
      <c r="O31" s="157"/>
      <c r="P31" s="5"/>
      <c r="Q31" s="370" t="s">
        <v>228</v>
      </c>
      <c r="R31" s="370" t="s">
        <v>201</v>
      </c>
      <c r="S31" s="156" t="s">
        <v>201</v>
      </c>
      <c r="T31" s="370" t="s">
        <v>253</v>
      </c>
      <c r="U31" s="370" t="s">
        <v>254</v>
      </c>
      <c r="V31" s="370" t="s">
        <v>238</v>
      </c>
      <c r="W31" s="370" t="s">
        <v>517</v>
      </c>
      <c r="X31" s="478" t="s">
        <v>903</v>
      </c>
      <c r="Y31" s="370"/>
    </row>
    <row r="32" spans="2:25" s="148" customFormat="1" ht="87" customHeight="1" x14ac:dyDescent="0.3">
      <c r="B32" s="154" t="s">
        <v>268</v>
      </c>
      <c r="C32" s="154" t="s">
        <v>270</v>
      </c>
      <c r="D32" s="154" t="s">
        <v>271</v>
      </c>
      <c r="E32" s="155">
        <v>1000000000</v>
      </c>
      <c r="F32" s="5" t="s">
        <v>0</v>
      </c>
      <c r="G32" s="5" t="s">
        <v>19</v>
      </c>
      <c r="H32" s="5" t="s">
        <v>272</v>
      </c>
      <c r="I32" s="5" t="s">
        <v>223</v>
      </c>
      <c r="J32" s="156" t="s">
        <v>273</v>
      </c>
      <c r="K32" s="5" t="s">
        <v>204</v>
      </c>
      <c r="L32" s="5" t="s">
        <v>274</v>
      </c>
      <c r="M32" s="5" t="s">
        <v>275</v>
      </c>
      <c r="N32" s="5"/>
      <c r="O32" s="157"/>
      <c r="P32" s="5"/>
      <c r="Q32" s="370" t="s">
        <v>272</v>
      </c>
      <c r="R32" s="370" t="s">
        <v>223</v>
      </c>
      <c r="S32" s="156" t="s">
        <v>273</v>
      </c>
      <c r="T32" s="370" t="s">
        <v>204</v>
      </c>
      <c r="U32" s="370" t="s">
        <v>274</v>
      </c>
      <c r="V32" s="370" t="s">
        <v>275</v>
      </c>
      <c r="W32" s="370" t="s">
        <v>487</v>
      </c>
      <c r="X32" s="478" t="s">
        <v>904</v>
      </c>
      <c r="Y32" s="370"/>
    </row>
    <row r="33" spans="2:25" s="148" customFormat="1" ht="83.25" customHeight="1" x14ac:dyDescent="0.3">
      <c r="B33" s="160" t="s">
        <v>268</v>
      </c>
      <c r="C33" s="154" t="s">
        <v>276</v>
      </c>
      <c r="D33" s="154" t="s">
        <v>277</v>
      </c>
      <c r="E33" s="155">
        <v>3326361373</v>
      </c>
      <c r="F33" s="5" t="s">
        <v>0</v>
      </c>
      <c r="G33" s="5" t="s">
        <v>19</v>
      </c>
      <c r="H33" s="5" t="s">
        <v>212</v>
      </c>
      <c r="I33" s="5" t="s">
        <v>212</v>
      </c>
      <c r="J33" s="5" t="s">
        <v>212</v>
      </c>
      <c r="K33" s="5" t="s">
        <v>213</v>
      </c>
      <c r="L33" s="5" t="s">
        <v>278</v>
      </c>
      <c r="M33" s="5" t="s">
        <v>279</v>
      </c>
      <c r="N33" s="5" t="s">
        <v>19</v>
      </c>
      <c r="O33" s="157" t="s">
        <v>280</v>
      </c>
      <c r="P33" s="5"/>
      <c r="Q33" s="370" t="s">
        <v>212</v>
      </c>
      <c r="R33" s="370" t="s">
        <v>212</v>
      </c>
      <c r="S33" s="370" t="s">
        <v>212</v>
      </c>
      <c r="T33" s="370" t="s">
        <v>213</v>
      </c>
      <c r="U33" s="370" t="s">
        <v>278</v>
      </c>
      <c r="V33" s="370" t="s">
        <v>279</v>
      </c>
      <c r="W33" s="370" t="s">
        <v>487</v>
      </c>
      <c r="X33" s="478" t="s">
        <v>905</v>
      </c>
      <c r="Y33" s="370"/>
    </row>
    <row r="34" spans="2:25" s="148" customFormat="1" ht="83.25" customHeight="1" x14ac:dyDescent="0.3">
      <c r="B34" s="160" t="s">
        <v>268</v>
      </c>
      <c r="C34" s="154" t="s">
        <v>281</v>
      </c>
      <c r="D34" s="154" t="s">
        <v>282</v>
      </c>
      <c r="E34" s="155">
        <v>13789080</v>
      </c>
      <c r="F34" s="5" t="s">
        <v>0</v>
      </c>
      <c r="G34" s="5" t="s">
        <v>19</v>
      </c>
      <c r="H34" s="5" t="s">
        <v>212</v>
      </c>
      <c r="I34" s="5" t="s">
        <v>212</v>
      </c>
      <c r="J34" s="5" t="s">
        <v>212</v>
      </c>
      <c r="K34" s="5" t="s">
        <v>283</v>
      </c>
      <c r="L34" s="5" t="s">
        <v>212</v>
      </c>
      <c r="M34" s="5" t="s">
        <v>212</v>
      </c>
      <c r="N34" s="5"/>
      <c r="O34" s="157" t="s">
        <v>284</v>
      </c>
      <c r="P34" s="5"/>
      <c r="Q34" s="370" t="s">
        <v>212</v>
      </c>
      <c r="R34" s="370" t="s">
        <v>212</v>
      </c>
      <c r="S34" s="370" t="s">
        <v>212</v>
      </c>
      <c r="T34" s="370" t="s">
        <v>283</v>
      </c>
      <c r="U34" s="370" t="s">
        <v>212</v>
      </c>
      <c r="V34" s="370" t="s">
        <v>212</v>
      </c>
      <c r="W34" s="370" t="s">
        <v>487</v>
      </c>
      <c r="X34" s="480" t="s">
        <v>284</v>
      </c>
      <c r="Y34" s="370"/>
    </row>
    <row r="35" spans="2:25" s="148" customFormat="1" ht="77.25" customHeight="1" x14ac:dyDescent="0.3">
      <c r="B35" s="154" t="s">
        <v>285</v>
      </c>
      <c r="C35" s="154" t="s">
        <v>286</v>
      </c>
      <c r="D35" s="154" t="s">
        <v>287</v>
      </c>
      <c r="E35" s="161">
        <v>305884245</v>
      </c>
      <c r="F35" s="5" t="s">
        <v>0</v>
      </c>
      <c r="G35" s="5" t="s">
        <v>19</v>
      </c>
      <c r="H35" s="156" t="s">
        <v>201</v>
      </c>
      <c r="I35" s="5" t="s">
        <v>202</v>
      </c>
      <c r="J35" s="5" t="s">
        <v>253</v>
      </c>
      <c r="K35" s="5" t="s">
        <v>253</v>
      </c>
      <c r="L35" s="5" t="s">
        <v>254</v>
      </c>
      <c r="M35" s="5" t="s">
        <v>238</v>
      </c>
      <c r="N35" s="5"/>
      <c r="O35" s="157" t="s">
        <v>288</v>
      </c>
      <c r="P35" s="5"/>
      <c r="Q35" s="156" t="s">
        <v>201</v>
      </c>
      <c r="R35" s="370" t="s">
        <v>202</v>
      </c>
      <c r="S35" s="370" t="s">
        <v>253</v>
      </c>
      <c r="T35" s="370" t="s">
        <v>253</v>
      </c>
      <c r="U35" s="370" t="s">
        <v>254</v>
      </c>
      <c r="V35" s="370" t="s">
        <v>238</v>
      </c>
      <c r="W35" s="370" t="s">
        <v>487</v>
      </c>
      <c r="X35" s="478" t="s">
        <v>906</v>
      </c>
      <c r="Y35" s="370"/>
    </row>
    <row r="36" spans="2:25" s="148" customFormat="1" ht="99" customHeight="1" x14ac:dyDescent="0.3">
      <c r="B36" s="154" t="s">
        <v>285</v>
      </c>
      <c r="C36" s="154" t="s">
        <v>289</v>
      </c>
      <c r="D36" s="154" t="s">
        <v>290</v>
      </c>
      <c r="E36" s="155">
        <v>3175115755</v>
      </c>
      <c r="F36" s="5" t="s">
        <v>19</v>
      </c>
      <c r="G36" s="5" t="s">
        <v>19</v>
      </c>
      <c r="H36" s="5" t="s">
        <v>228</v>
      </c>
      <c r="I36" s="5" t="s">
        <v>228</v>
      </c>
      <c r="J36" s="5" t="s">
        <v>244</v>
      </c>
      <c r="K36" s="156" t="s">
        <v>201</v>
      </c>
      <c r="L36" s="5" t="s">
        <v>291</v>
      </c>
      <c r="M36" s="5" t="s">
        <v>238</v>
      </c>
      <c r="N36" s="5"/>
      <c r="O36" s="157" t="s">
        <v>292</v>
      </c>
      <c r="P36" s="157" t="s">
        <v>293</v>
      </c>
      <c r="Q36" s="370"/>
      <c r="R36" s="370"/>
      <c r="S36" s="370"/>
      <c r="T36" s="156" t="s">
        <v>522</v>
      </c>
      <c r="U36" s="370"/>
      <c r="V36" s="370"/>
      <c r="W36" s="370" t="s">
        <v>212</v>
      </c>
      <c r="X36" s="478" t="s">
        <v>909</v>
      </c>
      <c r="Y36" s="478"/>
    </row>
    <row r="37" spans="2:25" s="148" customFormat="1" ht="65.25" customHeight="1" x14ac:dyDescent="0.3">
      <c r="B37" s="154" t="s">
        <v>285</v>
      </c>
      <c r="C37" s="154" t="s">
        <v>294</v>
      </c>
      <c r="D37" s="154" t="s">
        <v>295</v>
      </c>
      <c r="E37" s="155">
        <v>1869000000</v>
      </c>
      <c r="F37" s="5" t="s">
        <v>0</v>
      </c>
      <c r="G37" s="5" t="s">
        <v>19</v>
      </c>
      <c r="H37" s="5" t="s">
        <v>228</v>
      </c>
      <c r="I37" s="5" t="s">
        <v>244</v>
      </c>
      <c r="J37" s="156" t="s">
        <v>201</v>
      </c>
      <c r="K37" s="162" t="s">
        <v>283</v>
      </c>
      <c r="L37" s="5" t="s">
        <v>254</v>
      </c>
      <c r="M37" s="5" t="s">
        <v>238</v>
      </c>
      <c r="N37" s="5"/>
      <c r="O37" s="157" t="s">
        <v>296</v>
      </c>
      <c r="P37" s="5"/>
      <c r="Q37" s="370" t="s">
        <v>228</v>
      </c>
      <c r="R37" s="370" t="s">
        <v>244</v>
      </c>
      <c r="S37" s="156" t="s">
        <v>201</v>
      </c>
      <c r="T37" s="162" t="s">
        <v>283</v>
      </c>
      <c r="U37" s="370" t="s">
        <v>254</v>
      </c>
      <c r="V37" s="370" t="s">
        <v>238</v>
      </c>
      <c r="W37" s="370" t="s">
        <v>487</v>
      </c>
      <c r="X37" s="478" t="s">
        <v>907</v>
      </c>
      <c r="Y37" s="370"/>
    </row>
    <row r="38" spans="2:25" s="148" customFormat="1" ht="74.25" customHeight="1" x14ac:dyDescent="0.3">
      <c r="B38" s="154" t="s">
        <v>285</v>
      </c>
      <c r="C38" s="154" t="s">
        <v>294</v>
      </c>
      <c r="D38" s="154" t="s">
        <v>297</v>
      </c>
      <c r="E38" s="155">
        <v>2000000000</v>
      </c>
      <c r="F38" s="5" t="s">
        <v>0</v>
      </c>
      <c r="G38" s="5" t="s">
        <v>19</v>
      </c>
      <c r="H38" s="5" t="s">
        <v>228</v>
      </c>
      <c r="I38" s="5" t="s">
        <v>228</v>
      </c>
      <c r="J38" s="5" t="s">
        <v>244</v>
      </c>
      <c r="K38" s="156" t="s">
        <v>201</v>
      </c>
      <c r="L38" s="5" t="s">
        <v>291</v>
      </c>
      <c r="M38" s="5" t="s">
        <v>238</v>
      </c>
      <c r="N38" s="5"/>
      <c r="O38" s="157" t="s">
        <v>298</v>
      </c>
      <c r="P38" s="5"/>
      <c r="Q38" s="370" t="s">
        <v>228</v>
      </c>
      <c r="R38" s="370" t="s">
        <v>228</v>
      </c>
      <c r="S38" s="370" t="s">
        <v>244</v>
      </c>
      <c r="T38" s="156" t="s">
        <v>201</v>
      </c>
      <c r="U38" s="370" t="s">
        <v>291</v>
      </c>
      <c r="V38" s="370" t="s">
        <v>238</v>
      </c>
      <c r="W38" s="370" t="s">
        <v>517</v>
      </c>
      <c r="X38" s="478" t="s">
        <v>908</v>
      </c>
      <c r="Y38" s="370"/>
    </row>
    <row r="39" spans="2:25" s="148" customFormat="1" ht="51" customHeight="1" x14ac:dyDescent="0.3">
      <c r="B39" s="154" t="s">
        <v>285</v>
      </c>
      <c r="C39" s="154" t="s">
        <v>299</v>
      </c>
      <c r="D39" s="154" t="s">
        <v>125</v>
      </c>
      <c r="E39" s="163">
        <v>550000000</v>
      </c>
      <c r="F39" s="5" t="s">
        <v>0</v>
      </c>
      <c r="G39" s="5" t="s">
        <v>19</v>
      </c>
      <c r="H39" s="5" t="s">
        <v>228</v>
      </c>
      <c r="I39" s="5" t="s">
        <v>244</v>
      </c>
      <c r="J39" s="5" t="s">
        <v>201</v>
      </c>
      <c r="K39" s="164" t="s">
        <v>202</v>
      </c>
      <c r="L39" s="5" t="s">
        <v>253</v>
      </c>
      <c r="M39" s="5" t="s">
        <v>238</v>
      </c>
      <c r="N39" s="5"/>
      <c r="O39" s="157" t="s">
        <v>288</v>
      </c>
      <c r="P39" s="5"/>
      <c r="Q39" s="370" t="s">
        <v>228</v>
      </c>
      <c r="R39" s="370" t="s">
        <v>244</v>
      </c>
      <c r="S39" s="370" t="s">
        <v>201</v>
      </c>
      <c r="T39" s="164" t="s">
        <v>202</v>
      </c>
      <c r="U39" s="370" t="s">
        <v>253</v>
      </c>
      <c r="V39" s="370" t="s">
        <v>238</v>
      </c>
      <c r="W39" s="370" t="s">
        <v>517</v>
      </c>
      <c r="X39" s="478" t="s">
        <v>910</v>
      </c>
      <c r="Y39" s="370"/>
    </row>
    <row r="40" spans="2:25" ht="172.8" x14ac:dyDescent="0.3">
      <c r="B40" s="154" t="s">
        <v>285</v>
      </c>
      <c r="C40" s="154" t="s">
        <v>294</v>
      </c>
      <c r="D40" s="154" t="s">
        <v>14</v>
      </c>
      <c r="E40" s="163">
        <v>100000000</v>
      </c>
      <c r="F40" s="5" t="s">
        <v>0</v>
      </c>
      <c r="G40" s="5" t="s">
        <v>212</v>
      </c>
      <c r="H40" s="165" t="s">
        <v>201</v>
      </c>
      <c r="I40" s="165" t="s">
        <v>201</v>
      </c>
      <c r="J40" s="165" t="s">
        <v>202</v>
      </c>
      <c r="K40" s="164" t="s">
        <v>283</v>
      </c>
      <c r="L40" s="164" t="s">
        <v>223</v>
      </c>
      <c r="M40" s="164" t="s">
        <v>275</v>
      </c>
      <c r="N40" s="164"/>
      <c r="O40" s="157" t="s">
        <v>300</v>
      </c>
      <c r="P40" s="157"/>
      <c r="Q40" s="165" t="s">
        <v>201</v>
      </c>
      <c r="R40" s="165" t="s">
        <v>201</v>
      </c>
      <c r="S40" s="165" t="s">
        <v>202</v>
      </c>
      <c r="T40" s="164" t="s">
        <v>283</v>
      </c>
      <c r="U40" s="164" t="s">
        <v>223</v>
      </c>
      <c r="V40" s="164" t="s">
        <v>275</v>
      </c>
      <c r="W40" s="164" t="s">
        <v>517</v>
      </c>
      <c r="X40" s="478" t="s">
        <v>911</v>
      </c>
      <c r="Y40" s="478"/>
    </row>
    <row r="41" spans="2:25" s="148" customFormat="1" ht="100.5" customHeight="1" x14ac:dyDescent="0.3">
      <c r="B41" s="154" t="s">
        <v>301</v>
      </c>
      <c r="C41" s="154" t="s">
        <v>302</v>
      </c>
      <c r="D41" s="154" t="s">
        <v>125</v>
      </c>
      <c r="E41" s="155">
        <v>499000000</v>
      </c>
      <c r="F41" s="5" t="s">
        <v>0</v>
      </c>
      <c r="G41" s="5" t="s">
        <v>19</v>
      </c>
      <c r="H41" s="5" t="s">
        <v>235</v>
      </c>
      <c r="I41" s="5" t="s">
        <v>267</v>
      </c>
      <c r="J41" s="5" t="s">
        <v>212</v>
      </c>
      <c r="K41" s="5" t="s">
        <v>201</v>
      </c>
      <c r="L41" s="162" t="s">
        <v>202</v>
      </c>
      <c r="M41" s="5" t="s">
        <v>303</v>
      </c>
      <c r="N41" s="5"/>
      <c r="O41" s="157"/>
      <c r="P41" s="5"/>
      <c r="Q41" s="370" t="s">
        <v>235</v>
      </c>
      <c r="R41" s="370" t="s">
        <v>267</v>
      </c>
      <c r="S41" s="370" t="s">
        <v>212</v>
      </c>
      <c r="T41" s="370" t="s">
        <v>201</v>
      </c>
      <c r="U41" s="162" t="s">
        <v>202</v>
      </c>
      <c r="V41" s="370" t="s">
        <v>303</v>
      </c>
      <c r="W41" s="370" t="s">
        <v>517</v>
      </c>
      <c r="X41" s="478" t="s">
        <v>912</v>
      </c>
      <c r="Y41" s="370"/>
    </row>
    <row r="42" spans="2:25" s="148" customFormat="1" ht="86.4" x14ac:dyDescent="0.3">
      <c r="B42" s="154" t="s">
        <v>304</v>
      </c>
      <c r="C42" s="154" t="s">
        <v>305</v>
      </c>
      <c r="D42" s="157" t="s">
        <v>306</v>
      </c>
      <c r="E42" s="155">
        <v>8800000000</v>
      </c>
      <c r="F42" s="5" t="s">
        <v>0</v>
      </c>
      <c r="G42" s="5" t="s">
        <v>19</v>
      </c>
      <c r="H42" s="5" t="s">
        <v>213</v>
      </c>
      <c r="I42" s="5" t="s">
        <v>228</v>
      </c>
      <c r="J42" s="5" t="s">
        <v>244</v>
      </c>
      <c r="K42" s="5" t="s">
        <v>202</v>
      </c>
      <c r="L42" s="162" t="s">
        <v>272</v>
      </c>
      <c r="M42" s="5" t="s">
        <v>238</v>
      </c>
      <c r="N42" s="5"/>
      <c r="O42" s="157" t="s">
        <v>307</v>
      </c>
      <c r="P42" s="5"/>
      <c r="Q42" s="370" t="s">
        <v>213</v>
      </c>
      <c r="R42" s="370" t="s">
        <v>228</v>
      </c>
      <c r="S42" s="370" t="s">
        <v>244</v>
      </c>
      <c r="T42" s="370" t="s">
        <v>202</v>
      </c>
      <c r="U42" s="162" t="s">
        <v>272</v>
      </c>
      <c r="V42" s="370" t="s">
        <v>238</v>
      </c>
      <c r="W42" s="85" t="s">
        <v>487</v>
      </c>
      <c r="X42" s="478" t="s">
        <v>913</v>
      </c>
      <c r="Y42" s="370"/>
    </row>
    <row r="43" spans="2:25" s="148" customFormat="1" ht="107.25" customHeight="1" x14ac:dyDescent="0.3">
      <c r="B43" s="154" t="s">
        <v>308</v>
      </c>
      <c r="C43" s="154" t="s">
        <v>309</v>
      </c>
      <c r="D43" s="166" t="s">
        <v>310</v>
      </c>
      <c r="E43" s="155">
        <v>2700000000</v>
      </c>
      <c r="F43" s="154" t="s">
        <v>19</v>
      </c>
      <c r="G43" s="154" t="s">
        <v>311</v>
      </c>
      <c r="H43" s="5" t="s">
        <v>267</v>
      </c>
      <c r="I43" s="167" t="s">
        <v>201</v>
      </c>
      <c r="J43" s="162" t="s">
        <v>202</v>
      </c>
      <c r="K43" s="5" t="s">
        <v>223</v>
      </c>
      <c r="L43" s="5" t="s">
        <v>203</v>
      </c>
      <c r="M43" s="162" t="s">
        <v>205</v>
      </c>
      <c r="N43" s="162"/>
      <c r="O43" s="157" t="s">
        <v>312</v>
      </c>
      <c r="P43" s="5"/>
      <c r="Q43" s="370"/>
      <c r="R43" s="167"/>
      <c r="S43" s="162" t="s">
        <v>639</v>
      </c>
      <c r="T43" s="370" t="s">
        <v>522</v>
      </c>
      <c r="U43" s="370" t="s">
        <v>914</v>
      </c>
      <c r="V43" s="162">
        <v>43313</v>
      </c>
      <c r="W43" s="162" t="s">
        <v>212</v>
      </c>
      <c r="X43" s="478" t="s">
        <v>916</v>
      </c>
      <c r="Y43" s="370"/>
    </row>
    <row r="44" spans="2:25" s="148" customFormat="1" ht="60" customHeight="1" x14ac:dyDescent="0.3">
      <c r="B44" s="154" t="s">
        <v>308</v>
      </c>
      <c r="C44" s="154" t="s">
        <v>313</v>
      </c>
      <c r="D44" s="154" t="s">
        <v>314</v>
      </c>
      <c r="E44" s="155">
        <v>1627766149</v>
      </c>
      <c r="F44" s="154" t="s">
        <v>0</v>
      </c>
      <c r="G44" s="154" t="s">
        <v>0</v>
      </c>
      <c r="H44" s="5" t="s">
        <v>212</v>
      </c>
      <c r="I44" s="5" t="s">
        <v>212</v>
      </c>
      <c r="J44" s="162" t="s">
        <v>202</v>
      </c>
      <c r="K44" s="162" t="s">
        <v>213</v>
      </c>
      <c r="L44" s="5" t="s">
        <v>214</v>
      </c>
      <c r="M44" s="5" t="s">
        <v>204</v>
      </c>
      <c r="N44" s="5" t="s">
        <v>19</v>
      </c>
      <c r="O44" s="157" t="s">
        <v>315</v>
      </c>
      <c r="P44" s="5"/>
      <c r="Q44" s="370" t="s">
        <v>212</v>
      </c>
      <c r="R44" s="370" t="s">
        <v>212</v>
      </c>
      <c r="S44" s="162" t="s">
        <v>202</v>
      </c>
      <c r="T44" s="162" t="s">
        <v>213</v>
      </c>
      <c r="U44" s="370" t="s">
        <v>214</v>
      </c>
      <c r="V44" s="370" t="s">
        <v>204</v>
      </c>
      <c r="W44" s="370" t="s">
        <v>487</v>
      </c>
      <c r="X44" s="478" t="s">
        <v>915</v>
      </c>
      <c r="Y44" s="370"/>
    </row>
    <row r="45" spans="2:25" s="148" customFormat="1" ht="104.25" customHeight="1" x14ac:dyDescent="0.3">
      <c r="B45" s="154" t="s">
        <v>308</v>
      </c>
      <c r="C45" s="154" t="s">
        <v>316</v>
      </c>
      <c r="D45" s="166" t="s">
        <v>317</v>
      </c>
      <c r="E45" s="155">
        <v>1674233851</v>
      </c>
      <c r="F45" s="154" t="s">
        <v>19</v>
      </c>
      <c r="G45" s="154" t="s">
        <v>311</v>
      </c>
      <c r="H45" s="5" t="s">
        <v>267</v>
      </c>
      <c r="I45" s="167" t="s">
        <v>201</v>
      </c>
      <c r="J45" s="162" t="s">
        <v>202</v>
      </c>
      <c r="K45" s="5" t="s">
        <v>223</v>
      </c>
      <c r="L45" s="5" t="s">
        <v>203</v>
      </c>
      <c r="M45" s="167" t="s">
        <v>318</v>
      </c>
      <c r="N45" s="167"/>
      <c r="O45" s="157" t="s">
        <v>312</v>
      </c>
      <c r="P45" s="5"/>
      <c r="Q45" s="370"/>
      <c r="R45" s="167"/>
      <c r="S45" s="162" t="s">
        <v>639</v>
      </c>
      <c r="T45" s="370" t="s">
        <v>522</v>
      </c>
      <c r="U45" s="370" t="s">
        <v>914</v>
      </c>
      <c r="V45" s="162">
        <v>43313</v>
      </c>
      <c r="W45" s="162" t="s">
        <v>212</v>
      </c>
      <c r="X45" s="480" t="s">
        <v>917</v>
      </c>
      <c r="Y45" s="370"/>
    </row>
    <row r="46" spans="2:25" s="148" customFormat="1" ht="128.25" customHeight="1" x14ac:dyDescent="0.3">
      <c r="B46" s="154" t="s">
        <v>319</v>
      </c>
      <c r="C46" s="154" t="s">
        <v>320</v>
      </c>
      <c r="D46" s="166" t="s">
        <v>125</v>
      </c>
      <c r="E46" s="161">
        <v>3700000000</v>
      </c>
      <c r="F46" s="168" t="s">
        <v>0</v>
      </c>
      <c r="G46" s="168" t="s">
        <v>19</v>
      </c>
      <c r="H46" s="156" t="s">
        <v>201</v>
      </c>
      <c r="I46" s="5" t="s">
        <v>202</v>
      </c>
      <c r="J46" s="5" t="s">
        <v>272</v>
      </c>
      <c r="K46" s="5" t="s">
        <v>223</v>
      </c>
      <c r="L46" s="5" t="s">
        <v>203</v>
      </c>
      <c r="M46" s="5" t="s">
        <v>238</v>
      </c>
      <c r="N46" s="5"/>
      <c r="O46" s="157"/>
      <c r="P46" s="5"/>
      <c r="Q46" s="156" t="s">
        <v>201</v>
      </c>
      <c r="R46" s="370" t="s">
        <v>202</v>
      </c>
      <c r="S46" s="370" t="s">
        <v>272</v>
      </c>
      <c r="T46" s="370" t="s">
        <v>223</v>
      </c>
      <c r="U46" s="370" t="s">
        <v>203</v>
      </c>
      <c r="V46" s="370" t="s">
        <v>238</v>
      </c>
      <c r="W46" s="370" t="s">
        <v>919</v>
      </c>
      <c r="X46" s="478" t="s">
        <v>918</v>
      </c>
      <c r="Y46" s="370"/>
    </row>
    <row r="47" spans="2:25" s="148" customFormat="1" ht="86.4" x14ac:dyDescent="0.3">
      <c r="B47" s="154" t="s">
        <v>319</v>
      </c>
      <c r="C47" s="154" t="s">
        <v>321</v>
      </c>
      <c r="D47" s="154" t="s">
        <v>125</v>
      </c>
      <c r="E47" s="155">
        <v>1319829164</v>
      </c>
      <c r="F47" s="5" t="s">
        <v>0</v>
      </c>
      <c r="G47" s="5" t="s">
        <v>19</v>
      </c>
      <c r="H47" s="156" t="s">
        <v>267</v>
      </c>
      <c r="I47" s="156" t="s">
        <v>201</v>
      </c>
      <c r="J47" s="5" t="s">
        <v>202</v>
      </c>
      <c r="K47" s="5" t="s">
        <v>223</v>
      </c>
      <c r="L47" s="5" t="s">
        <v>203</v>
      </c>
      <c r="M47" s="5" t="s">
        <v>238</v>
      </c>
      <c r="N47" s="5"/>
      <c r="O47" s="157" t="s">
        <v>322</v>
      </c>
      <c r="P47" s="5"/>
      <c r="Q47" s="156" t="s">
        <v>267</v>
      </c>
      <c r="R47" s="156" t="s">
        <v>201</v>
      </c>
      <c r="S47" s="370" t="s">
        <v>202</v>
      </c>
      <c r="T47" s="370" t="s">
        <v>223</v>
      </c>
      <c r="U47" s="370" t="s">
        <v>203</v>
      </c>
      <c r="V47" s="370" t="s">
        <v>238</v>
      </c>
      <c r="W47" s="370" t="s">
        <v>517</v>
      </c>
      <c r="X47" s="478" t="s">
        <v>920</v>
      </c>
      <c r="Y47" s="370"/>
    </row>
    <row r="48" spans="2:25" s="148" customFormat="1" ht="82.8" x14ac:dyDescent="0.3">
      <c r="B48" s="154" t="s">
        <v>319</v>
      </c>
      <c r="C48" s="154" t="s">
        <v>321</v>
      </c>
      <c r="D48" s="154" t="s">
        <v>125</v>
      </c>
      <c r="E48" s="155">
        <v>170836</v>
      </c>
      <c r="F48" s="5" t="s">
        <v>0</v>
      </c>
      <c r="G48" s="5" t="s">
        <v>19</v>
      </c>
      <c r="H48" s="156" t="s">
        <v>267</v>
      </c>
      <c r="I48" s="156" t="s">
        <v>201</v>
      </c>
      <c r="J48" s="5" t="s">
        <v>223</v>
      </c>
      <c r="K48" s="5" t="s">
        <v>203</v>
      </c>
      <c r="L48" s="5" t="s">
        <v>203</v>
      </c>
      <c r="M48" s="5" t="s">
        <v>238</v>
      </c>
      <c r="N48" s="5"/>
      <c r="O48" s="157"/>
      <c r="P48" s="5"/>
      <c r="Q48" s="156" t="s">
        <v>267</v>
      </c>
      <c r="R48" s="156" t="s">
        <v>201</v>
      </c>
      <c r="S48" s="370" t="s">
        <v>223</v>
      </c>
      <c r="T48" s="370" t="s">
        <v>203</v>
      </c>
      <c r="U48" s="370" t="s">
        <v>203</v>
      </c>
      <c r="V48" s="370" t="s">
        <v>238</v>
      </c>
      <c r="W48" s="370"/>
      <c r="X48" s="478" t="s">
        <v>921</v>
      </c>
      <c r="Y48" s="370"/>
    </row>
    <row r="49" spans="1:25" s="148" customFormat="1" ht="82.8" x14ac:dyDescent="0.3">
      <c r="B49" s="154" t="s">
        <v>319</v>
      </c>
      <c r="C49" s="154" t="s">
        <v>323</v>
      </c>
      <c r="D49" s="154" t="s">
        <v>125</v>
      </c>
      <c r="E49" s="155">
        <v>500000000</v>
      </c>
      <c r="F49" s="5" t="s">
        <v>0</v>
      </c>
      <c r="G49" s="5" t="s">
        <v>19</v>
      </c>
      <c r="H49" s="156" t="s">
        <v>202</v>
      </c>
      <c r="I49" s="156" t="s">
        <v>272</v>
      </c>
      <c r="J49" s="5" t="s">
        <v>223</v>
      </c>
      <c r="K49" s="5" t="s">
        <v>204</v>
      </c>
      <c r="L49" s="5" t="s">
        <v>274</v>
      </c>
      <c r="M49" s="5" t="s">
        <v>238</v>
      </c>
      <c r="N49" s="5"/>
      <c r="O49" s="157"/>
      <c r="P49" s="5"/>
      <c r="Q49" s="156" t="s">
        <v>202</v>
      </c>
      <c r="R49" s="156" t="s">
        <v>272</v>
      </c>
      <c r="S49" s="370" t="s">
        <v>223</v>
      </c>
      <c r="T49" s="370" t="s">
        <v>204</v>
      </c>
      <c r="U49" s="370" t="s">
        <v>274</v>
      </c>
      <c r="V49" s="370" t="s">
        <v>238</v>
      </c>
      <c r="W49" s="370"/>
      <c r="X49" s="480" t="s">
        <v>921</v>
      </c>
      <c r="Y49" s="370"/>
    </row>
    <row r="50" spans="1:25" s="148" customFormat="1" ht="82.8" x14ac:dyDescent="0.3">
      <c r="B50" s="154" t="s">
        <v>319</v>
      </c>
      <c r="C50" s="154" t="s">
        <v>324</v>
      </c>
      <c r="D50" s="154" t="s">
        <v>125</v>
      </c>
      <c r="E50" s="155">
        <v>100000000</v>
      </c>
      <c r="F50" s="5" t="s">
        <v>0</v>
      </c>
      <c r="G50" s="5" t="s">
        <v>19</v>
      </c>
      <c r="H50" s="5" t="s">
        <v>201</v>
      </c>
      <c r="I50" s="5" t="s">
        <v>201</v>
      </c>
      <c r="J50" s="5" t="s">
        <v>202</v>
      </c>
      <c r="K50" s="5" t="s">
        <v>253</v>
      </c>
      <c r="L50" s="5" t="s">
        <v>254</v>
      </c>
      <c r="M50" s="5" t="s">
        <v>238</v>
      </c>
      <c r="N50" s="5"/>
      <c r="O50" s="157"/>
      <c r="P50" s="5"/>
      <c r="Q50" s="370" t="s">
        <v>201</v>
      </c>
      <c r="R50" s="370" t="s">
        <v>201</v>
      </c>
      <c r="S50" s="370" t="s">
        <v>202</v>
      </c>
      <c r="T50" s="370" t="s">
        <v>253</v>
      </c>
      <c r="U50" s="370" t="s">
        <v>254</v>
      </c>
      <c r="V50" s="370" t="s">
        <v>238</v>
      </c>
      <c r="W50" s="370"/>
      <c r="X50" s="480" t="s">
        <v>921</v>
      </c>
      <c r="Y50" s="370"/>
    </row>
    <row r="51" spans="1:25" s="148" customFormat="1" ht="82.8" x14ac:dyDescent="0.3">
      <c r="B51" s="154" t="s">
        <v>319</v>
      </c>
      <c r="C51" s="154" t="s">
        <v>325</v>
      </c>
      <c r="D51" s="154" t="s">
        <v>125</v>
      </c>
      <c r="E51" s="155">
        <v>632000000</v>
      </c>
      <c r="F51" s="5" t="s">
        <v>0</v>
      </c>
      <c r="G51" s="5" t="s">
        <v>212</v>
      </c>
      <c r="H51" s="5" t="s">
        <v>202</v>
      </c>
      <c r="I51" s="5" t="s">
        <v>272</v>
      </c>
      <c r="J51" s="156" t="s">
        <v>223</v>
      </c>
      <c r="K51" s="5" t="s">
        <v>204</v>
      </c>
      <c r="L51" s="5" t="s">
        <v>274</v>
      </c>
      <c r="M51" s="5" t="s">
        <v>238</v>
      </c>
      <c r="N51" s="5"/>
      <c r="O51" s="157"/>
      <c r="P51" s="5"/>
      <c r="Q51" s="370" t="s">
        <v>202</v>
      </c>
      <c r="R51" s="370" t="s">
        <v>272</v>
      </c>
      <c r="S51" s="156" t="s">
        <v>223</v>
      </c>
      <c r="T51" s="370" t="s">
        <v>204</v>
      </c>
      <c r="U51" s="370" t="s">
        <v>274</v>
      </c>
      <c r="V51" s="370" t="s">
        <v>238</v>
      </c>
      <c r="W51" s="271" t="s">
        <v>487</v>
      </c>
      <c r="X51" s="609" t="s">
        <v>922</v>
      </c>
      <c r="Y51" s="370"/>
    </row>
    <row r="52" spans="1:25" s="148" customFormat="1" ht="82.8" x14ac:dyDescent="0.3">
      <c r="B52" s="154" t="s">
        <v>319</v>
      </c>
      <c r="C52" s="154" t="s">
        <v>326</v>
      </c>
      <c r="D52" s="154" t="s">
        <v>327</v>
      </c>
      <c r="E52" s="155">
        <v>300000000</v>
      </c>
      <c r="F52" s="5" t="s">
        <v>0</v>
      </c>
      <c r="G52" s="5" t="s">
        <v>212</v>
      </c>
      <c r="H52" s="5" t="s">
        <v>201</v>
      </c>
      <c r="I52" s="5" t="s">
        <v>202</v>
      </c>
      <c r="J52" s="156" t="s">
        <v>272</v>
      </c>
      <c r="K52" s="5" t="s">
        <v>203</v>
      </c>
      <c r="L52" s="5" t="s">
        <v>204</v>
      </c>
      <c r="M52" s="5" t="s">
        <v>229</v>
      </c>
      <c r="N52" s="5"/>
      <c r="O52" s="157"/>
      <c r="P52" s="5"/>
      <c r="Q52" s="370" t="s">
        <v>201</v>
      </c>
      <c r="R52" s="370" t="s">
        <v>202</v>
      </c>
      <c r="S52" s="156" t="s">
        <v>272</v>
      </c>
      <c r="T52" s="370" t="s">
        <v>203</v>
      </c>
      <c r="U52" s="370" t="s">
        <v>204</v>
      </c>
      <c r="V52" s="370" t="s">
        <v>229</v>
      </c>
      <c r="W52" s="271" t="s">
        <v>487</v>
      </c>
      <c r="X52" s="650"/>
      <c r="Y52" s="370"/>
    </row>
    <row r="53" spans="1:25" s="148" customFormat="1" ht="82.8" x14ac:dyDescent="0.3">
      <c r="B53" s="154" t="s">
        <v>319</v>
      </c>
      <c r="C53" s="154" t="s">
        <v>328</v>
      </c>
      <c r="D53" s="154" t="s">
        <v>329</v>
      </c>
      <c r="E53" s="155">
        <v>300000000</v>
      </c>
      <c r="F53" s="5" t="s">
        <v>0</v>
      </c>
      <c r="G53" s="5" t="s">
        <v>212</v>
      </c>
      <c r="H53" s="5" t="s">
        <v>201</v>
      </c>
      <c r="I53" s="5" t="s">
        <v>202</v>
      </c>
      <c r="J53" s="5" t="s">
        <v>272</v>
      </c>
      <c r="K53" s="5" t="s">
        <v>203</v>
      </c>
      <c r="L53" s="5" t="s">
        <v>204</v>
      </c>
      <c r="M53" s="5" t="s">
        <v>229</v>
      </c>
      <c r="N53" s="5"/>
      <c r="O53" s="157"/>
      <c r="P53" s="5"/>
      <c r="Q53" s="370" t="s">
        <v>201</v>
      </c>
      <c r="R53" s="370" t="s">
        <v>202</v>
      </c>
      <c r="S53" s="370" t="s">
        <v>272</v>
      </c>
      <c r="T53" s="370" t="s">
        <v>203</v>
      </c>
      <c r="U53" s="370" t="s">
        <v>204</v>
      </c>
      <c r="V53" s="370" t="s">
        <v>229</v>
      </c>
      <c r="W53" s="271" t="s">
        <v>487</v>
      </c>
      <c r="X53" s="650"/>
      <c r="Y53" s="370"/>
    </row>
    <row r="54" spans="1:25" s="148" customFormat="1" ht="82.8" x14ac:dyDescent="0.3">
      <c r="B54" s="154" t="s">
        <v>319</v>
      </c>
      <c r="C54" s="154" t="s">
        <v>325</v>
      </c>
      <c r="D54" s="154" t="s">
        <v>125</v>
      </c>
      <c r="E54" s="155">
        <v>368000000</v>
      </c>
      <c r="F54" s="5" t="s">
        <v>0</v>
      </c>
      <c r="G54" s="5" t="s">
        <v>212</v>
      </c>
      <c r="H54" s="5" t="s">
        <v>272</v>
      </c>
      <c r="I54" s="5" t="s">
        <v>203</v>
      </c>
      <c r="J54" s="5" t="s">
        <v>204</v>
      </c>
      <c r="K54" s="156" t="s">
        <v>275</v>
      </c>
      <c r="L54" s="156" t="s">
        <v>275</v>
      </c>
      <c r="M54" s="5" t="s">
        <v>238</v>
      </c>
      <c r="N54" s="5"/>
      <c r="O54" s="157"/>
      <c r="P54" s="5"/>
      <c r="Q54" s="370" t="s">
        <v>272</v>
      </c>
      <c r="R54" s="370" t="s">
        <v>203</v>
      </c>
      <c r="S54" s="370" t="s">
        <v>204</v>
      </c>
      <c r="T54" s="156" t="s">
        <v>275</v>
      </c>
      <c r="U54" s="156" t="s">
        <v>275</v>
      </c>
      <c r="V54" s="370" t="s">
        <v>238</v>
      </c>
      <c r="W54" s="271" t="s">
        <v>487</v>
      </c>
      <c r="X54" s="610"/>
      <c r="Y54" s="370"/>
    </row>
    <row r="55" spans="1:25" s="148" customFormat="1" ht="82.8" x14ac:dyDescent="0.3">
      <c r="B55" s="154" t="s">
        <v>319</v>
      </c>
      <c r="C55" s="154" t="s">
        <v>330</v>
      </c>
      <c r="D55" s="154" t="s">
        <v>125</v>
      </c>
      <c r="E55" s="155">
        <v>1070829164</v>
      </c>
      <c r="F55" s="5" t="s">
        <v>0</v>
      </c>
      <c r="G55" s="5" t="s">
        <v>212</v>
      </c>
      <c r="H55" s="5" t="s">
        <v>267</v>
      </c>
      <c r="I55" s="5" t="s">
        <v>201</v>
      </c>
      <c r="J55" s="5" t="s">
        <v>223</v>
      </c>
      <c r="K55" s="156" t="s">
        <v>203</v>
      </c>
      <c r="L55" s="156" t="s">
        <v>204</v>
      </c>
      <c r="M55" s="5" t="s">
        <v>238</v>
      </c>
      <c r="N55" s="5"/>
      <c r="O55" s="157" t="s">
        <v>322</v>
      </c>
      <c r="P55" s="5"/>
      <c r="Q55" s="370" t="s">
        <v>267</v>
      </c>
      <c r="R55" s="370" t="s">
        <v>201</v>
      </c>
      <c r="S55" s="370" t="s">
        <v>223</v>
      </c>
      <c r="T55" s="156" t="s">
        <v>203</v>
      </c>
      <c r="U55" s="156" t="s">
        <v>204</v>
      </c>
      <c r="V55" s="370" t="s">
        <v>238</v>
      </c>
      <c r="W55" s="651" t="s">
        <v>487</v>
      </c>
      <c r="X55" s="609" t="s">
        <v>923</v>
      </c>
      <c r="Y55" s="370"/>
    </row>
    <row r="56" spans="1:25" s="148" customFormat="1" ht="82.8" x14ac:dyDescent="0.3">
      <c r="B56" s="154" t="s">
        <v>319</v>
      </c>
      <c r="C56" s="154" t="s">
        <v>330</v>
      </c>
      <c r="D56" s="154" t="s">
        <v>125</v>
      </c>
      <c r="E56" s="155">
        <v>729170836</v>
      </c>
      <c r="F56" s="5" t="s">
        <v>0</v>
      </c>
      <c r="G56" s="5" t="s">
        <v>212</v>
      </c>
      <c r="H56" s="5" t="s">
        <v>202</v>
      </c>
      <c r="I56" s="5" t="s">
        <v>272</v>
      </c>
      <c r="J56" s="5" t="s">
        <v>223</v>
      </c>
      <c r="K56" s="156" t="s">
        <v>204</v>
      </c>
      <c r="L56" s="156" t="s">
        <v>274</v>
      </c>
      <c r="M56" s="5" t="s">
        <v>238</v>
      </c>
      <c r="N56" s="5"/>
      <c r="O56" s="157"/>
      <c r="P56" s="5"/>
      <c r="Q56" s="370" t="s">
        <v>202</v>
      </c>
      <c r="R56" s="370" t="s">
        <v>272</v>
      </c>
      <c r="S56" s="370" t="s">
        <v>223</v>
      </c>
      <c r="T56" s="156" t="s">
        <v>204</v>
      </c>
      <c r="U56" s="156" t="s">
        <v>274</v>
      </c>
      <c r="V56" s="370" t="s">
        <v>238</v>
      </c>
      <c r="W56" s="652"/>
      <c r="X56" s="610"/>
      <c r="Y56" s="370"/>
    </row>
    <row r="57" spans="1:25" s="148" customFormat="1" ht="84" customHeight="1" x14ac:dyDescent="0.3">
      <c r="A57" s="169"/>
      <c r="B57" s="154" t="s">
        <v>319</v>
      </c>
      <c r="C57" s="154" t="s">
        <v>331</v>
      </c>
      <c r="D57" s="170" t="s">
        <v>125</v>
      </c>
      <c r="E57" s="155">
        <v>120000000</v>
      </c>
      <c r="F57" s="5" t="s">
        <v>0</v>
      </c>
      <c r="G57" s="5" t="s">
        <v>212</v>
      </c>
      <c r="H57" s="5" t="s">
        <v>201</v>
      </c>
      <c r="I57" s="5" t="s">
        <v>202</v>
      </c>
      <c r="J57" s="5" t="s">
        <v>202</v>
      </c>
      <c r="K57" s="156" t="s">
        <v>283</v>
      </c>
      <c r="L57" s="156" t="s">
        <v>223</v>
      </c>
      <c r="M57" s="5" t="s">
        <v>238</v>
      </c>
      <c r="N57" s="5"/>
      <c r="O57" s="157"/>
      <c r="P57" s="5"/>
      <c r="Q57" s="370" t="s">
        <v>201</v>
      </c>
      <c r="R57" s="370" t="s">
        <v>202</v>
      </c>
      <c r="S57" s="370" t="s">
        <v>202</v>
      </c>
      <c r="T57" s="156" t="s">
        <v>283</v>
      </c>
      <c r="U57" s="156" t="s">
        <v>223</v>
      </c>
      <c r="V57" s="370" t="s">
        <v>238</v>
      </c>
      <c r="W57" s="85" t="s">
        <v>487</v>
      </c>
      <c r="X57" s="478" t="s">
        <v>924</v>
      </c>
      <c r="Y57" s="370"/>
    </row>
    <row r="58" spans="1:25" s="148" customFormat="1" ht="84" customHeight="1" x14ac:dyDescent="0.3">
      <c r="A58" s="171"/>
      <c r="B58" s="154" t="s">
        <v>319</v>
      </c>
      <c r="C58" s="154" t="s">
        <v>332</v>
      </c>
      <c r="D58" s="170" t="s">
        <v>333</v>
      </c>
      <c r="E58" s="155">
        <v>238947840</v>
      </c>
      <c r="F58" s="5" t="s">
        <v>0</v>
      </c>
      <c r="G58" s="5" t="s">
        <v>212</v>
      </c>
      <c r="H58" s="5" t="s">
        <v>201</v>
      </c>
      <c r="I58" s="5" t="s">
        <v>202</v>
      </c>
      <c r="J58" s="5" t="s">
        <v>202</v>
      </c>
      <c r="K58" s="156" t="s">
        <v>283</v>
      </c>
      <c r="L58" s="156" t="s">
        <v>223</v>
      </c>
      <c r="M58" s="5" t="s">
        <v>238</v>
      </c>
      <c r="N58" s="5"/>
      <c r="O58" s="157"/>
      <c r="P58" s="5"/>
      <c r="Q58" s="370" t="s">
        <v>201</v>
      </c>
      <c r="R58" s="370" t="s">
        <v>202</v>
      </c>
      <c r="S58" s="370" t="s">
        <v>202</v>
      </c>
      <c r="T58" s="156" t="s">
        <v>283</v>
      </c>
      <c r="U58" s="156" t="s">
        <v>223</v>
      </c>
      <c r="V58" s="370" t="s">
        <v>238</v>
      </c>
      <c r="W58" s="271" t="s">
        <v>878</v>
      </c>
      <c r="X58" s="609" t="s">
        <v>925</v>
      </c>
      <c r="Y58" s="370"/>
    </row>
    <row r="59" spans="1:25" s="148" customFormat="1" ht="82.8" x14ac:dyDescent="0.3">
      <c r="B59" s="154" t="s">
        <v>319</v>
      </c>
      <c r="C59" s="154" t="s">
        <v>334</v>
      </c>
      <c r="D59" s="154" t="s">
        <v>335</v>
      </c>
      <c r="E59" s="155">
        <v>11020000</v>
      </c>
      <c r="F59" s="5" t="s">
        <v>0</v>
      </c>
      <c r="G59" s="5" t="s">
        <v>212</v>
      </c>
      <c r="H59" s="5" t="s">
        <v>201</v>
      </c>
      <c r="I59" s="5" t="s">
        <v>202</v>
      </c>
      <c r="J59" s="5" t="s">
        <v>202</v>
      </c>
      <c r="K59" s="156" t="s">
        <v>283</v>
      </c>
      <c r="L59" s="156" t="s">
        <v>223</v>
      </c>
      <c r="M59" s="5" t="s">
        <v>238</v>
      </c>
      <c r="N59" s="5"/>
      <c r="O59" s="157"/>
      <c r="P59" s="5"/>
      <c r="Q59" s="370" t="s">
        <v>201</v>
      </c>
      <c r="R59" s="370" t="s">
        <v>202</v>
      </c>
      <c r="S59" s="370" t="s">
        <v>202</v>
      </c>
      <c r="T59" s="156" t="s">
        <v>283</v>
      </c>
      <c r="U59" s="156" t="s">
        <v>223</v>
      </c>
      <c r="V59" s="370" t="s">
        <v>238</v>
      </c>
      <c r="W59" s="271" t="s">
        <v>878</v>
      </c>
      <c r="X59" s="650"/>
      <c r="Y59" s="370"/>
    </row>
    <row r="60" spans="1:25" s="148" customFormat="1" ht="82.8" x14ac:dyDescent="0.3">
      <c r="B60" s="154" t="s">
        <v>319</v>
      </c>
      <c r="C60" s="154" t="s">
        <v>334</v>
      </c>
      <c r="D60" s="154" t="s">
        <v>336</v>
      </c>
      <c r="E60" s="155">
        <v>11140000</v>
      </c>
      <c r="F60" s="5" t="s">
        <v>0</v>
      </c>
      <c r="G60" s="5" t="s">
        <v>212</v>
      </c>
      <c r="H60" s="5" t="s">
        <v>201</v>
      </c>
      <c r="I60" s="5" t="s">
        <v>202</v>
      </c>
      <c r="J60" s="5" t="s">
        <v>202</v>
      </c>
      <c r="K60" s="156" t="s">
        <v>283</v>
      </c>
      <c r="L60" s="156" t="s">
        <v>223</v>
      </c>
      <c r="M60" s="5" t="s">
        <v>238</v>
      </c>
      <c r="N60" s="5"/>
      <c r="O60" s="157"/>
      <c r="P60" s="5"/>
      <c r="Q60" s="370" t="s">
        <v>201</v>
      </c>
      <c r="R60" s="370" t="s">
        <v>202</v>
      </c>
      <c r="S60" s="370" t="s">
        <v>202</v>
      </c>
      <c r="T60" s="156" t="s">
        <v>283</v>
      </c>
      <c r="U60" s="156" t="s">
        <v>223</v>
      </c>
      <c r="V60" s="370" t="s">
        <v>238</v>
      </c>
      <c r="W60" s="271" t="s">
        <v>878</v>
      </c>
      <c r="X60" s="650"/>
      <c r="Y60" s="370"/>
    </row>
    <row r="61" spans="1:25" s="148" customFormat="1" ht="82.8" x14ac:dyDescent="0.3">
      <c r="B61" s="154" t="s">
        <v>319</v>
      </c>
      <c r="C61" s="154" t="s">
        <v>334</v>
      </c>
      <c r="D61" s="154" t="s">
        <v>337</v>
      </c>
      <c r="E61" s="155">
        <v>9360000</v>
      </c>
      <c r="F61" s="5" t="s">
        <v>0</v>
      </c>
      <c r="G61" s="5" t="s">
        <v>212</v>
      </c>
      <c r="H61" s="5" t="s">
        <v>201</v>
      </c>
      <c r="I61" s="5" t="s">
        <v>202</v>
      </c>
      <c r="J61" s="5" t="s">
        <v>202</v>
      </c>
      <c r="K61" s="156" t="s">
        <v>283</v>
      </c>
      <c r="L61" s="156" t="s">
        <v>223</v>
      </c>
      <c r="M61" s="5" t="s">
        <v>238</v>
      </c>
      <c r="N61" s="5"/>
      <c r="O61" s="157"/>
      <c r="P61" s="5"/>
      <c r="Q61" s="370" t="s">
        <v>201</v>
      </c>
      <c r="R61" s="370" t="s">
        <v>202</v>
      </c>
      <c r="S61" s="370" t="s">
        <v>202</v>
      </c>
      <c r="T61" s="156" t="s">
        <v>283</v>
      </c>
      <c r="U61" s="156" t="s">
        <v>223</v>
      </c>
      <c r="V61" s="370" t="s">
        <v>238</v>
      </c>
      <c r="W61" s="271" t="s">
        <v>878</v>
      </c>
      <c r="X61" s="610"/>
      <c r="Y61" s="370"/>
    </row>
    <row r="62" spans="1:25" s="148" customFormat="1" ht="82.8" x14ac:dyDescent="0.3">
      <c r="B62" s="154" t="s">
        <v>319</v>
      </c>
      <c r="C62" s="154" t="s">
        <v>338</v>
      </c>
      <c r="D62" s="154" t="s">
        <v>125</v>
      </c>
      <c r="E62" s="155">
        <v>354532160</v>
      </c>
      <c r="F62" s="5" t="s">
        <v>0</v>
      </c>
      <c r="G62" s="5" t="s">
        <v>212</v>
      </c>
      <c r="H62" s="5" t="s">
        <v>201</v>
      </c>
      <c r="I62" s="5" t="s">
        <v>202</v>
      </c>
      <c r="J62" s="5" t="s">
        <v>202</v>
      </c>
      <c r="K62" s="156" t="s">
        <v>283</v>
      </c>
      <c r="L62" s="5" t="s">
        <v>223</v>
      </c>
      <c r="M62" s="5" t="s">
        <v>238</v>
      </c>
      <c r="N62" s="5"/>
      <c r="O62" s="157"/>
      <c r="P62" s="5"/>
      <c r="Q62" s="370" t="s">
        <v>201</v>
      </c>
      <c r="R62" s="370" t="s">
        <v>202</v>
      </c>
      <c r="S62" s="370" t="s">
        <v>202</v>
      </c>
      <c r="T62" s="156" t="s">
        <v>283</v>
      </c>
      <c r="U62" s="370" t="s">
        <v>223</v>
      </c>
      <c r="V62" s="370" t="s">
        <v>238</v>
      </c>
      <c r="W62" s="370" t="s">
        <v>487</v>
      </c>
      <c r="X62" s="478" t="s">
        <v>926</v>
      </c>
      <c r="Y62" s="370"/>
    </row>
    <row r="63" spans="1:25" s="148" customFormat="1" ht="82.8" x14ac:dyDescent="0.3">
      <c r="B63" s="154" t="s">
        <v>319</v>
      </c>
      <c r="C63" s="154" t="s">
        <v>339</v>
      </c>
      <c r="D63" s="5" t="s">
        <v>125</v>
      </c>
      <c r="E63" s="155">
        <v>40000000</v>
      </c>
      <c r="F63" s="5" t="s">
        <v>0</v>
      </c>
      <c r="G63" s="5" t="s">
        <v>212</v>
      </c>
      <c r="H63" s="156" t="s">
        <v>201</v>
      </c>
      <c r="I63" s="5" t="s">
        <v>202</v>
      </c>
      <c r="J63" s="5" t="s">
        <v>272</v>
      </c>
      <c r="K63" s="5" t="s">
        <v>223</v>
      </c>
      <c r="L63" s="5" t="s">
        <v>203</v>
      </c>
      <c r="M63" s="5" t="s">
        <v>238</v>
      </c>
      <c r="N63" s="5"/>
      <c r="O63" s="157"/>
      <c r="P63" s="5"/>
      <c r="Q63" s="156" t="s">
        <v>201</v>
      </c>
      <c r="R63" s="370" t="s">
        <v>202</v>
      </c>
      <c r="S63" s="370" t="s">
        <v>272</v>
      </c>
      <c r="T63" s="370" t="s">
        <v>223</v>
      </c>
      <c r="U63" s="370" t="s">
        <v>203</v>
      </c>
      <c r="V63" s="370" t="s">
        <v>238</v>
      </c>
      <c r="W63" s="370" t="s">
        <v>487</v>
      </c>
      <c r="X63" s="509" t="s">
        <v>975</v>
      </c>
      <c r="Y63" s="370"/>
    </row>
    <row r="64" spans="1:25" s="148" customFormat="1" ht="82.8" x14ac:dyDescent="0.3">
      <c r="B64" s="154" t="s">
        <v>319</v>
      </c>
      <c r="C64" s="172" t="s">
        <v>340</v>
      </c>
      <c r="D64" s="173" t="s">
        <v>125</v>
      </c>
      <c r="E64" s="155">
        <v>50000000</v>
      </c>
      <c r="F64" s="5" t="s">
        <v>0</v>
      </c>
      <c r="G64" s="5" t="s">
        <v>212</v>
      </c>
      <c r="H64" s="156" t="s">
        <v>201</v>
      </c>
      <c r="I64" s="5" t="s">
        <v>202</v>
      </c>
      <c r="J64" s="5" t="s">
        <v>202</v>
      </c>
      <c r="K64" s="5" t="s">
        <v>283</v>
      </c>
      <c r="L64" s="5" t="s">
        <v>223</v>
      </c>
      <c r="M64" s="5" t="s">
        <v>238</v>
      </c>
      <c r="N64" s="5"/>
      <c r="O64" s="157"/>
      <c r="P64" s="5"/>
      <c r="Q64" s="156" t="s">
        <v>201</v>
      </c>
      <c r="R64" s="370" t="s">
        <v>202</v>
      </c>
      <c r="S64" s="370" t="s">
        <v>202</v>
      </c>
      <c r="T64" s="370" t="s">
        <v>283</v>
      </c>
      <c r="U64" s="370" t="s">
        <v>223</v>
      </c>
      <c r="V64" s="370" t="s">
        <v>238</v>
      </c>
      <c r="W64" s="370" t="s">
        <v>487</v>
      </c>
      <c r="X64" s="509" t="s">
        <v>976</v>
      </c>
      <c r="Y64" s="370"/>
    </row>
    <row r="65" spans="2:25" s="148" customFormat="1" ht="82.8" x14ac:dyDescent="0.3">
      <c r="B65" s="154" t="s">
        <v>319</v>
      </c>
      <c r="C65" s="172" t="s">
        <v>341</v>
      </c>
      <c r="D65" s="173" t="s">
        <v>125</v>
      </c>
      <c r="E65" s="155">
        <v>1800000000</v>
      </c>
      <c r="F65" s="5" t="s">
        <v>0</v>
      </c>
      <c r="G65" s="5" t="s">
        <v>212</v>
      </c>
      <c r="H65" s="156" t="s">
        <v>213</v>
      </c>
      <c r="I65" s="5" t="s">
        <v>228</v>
      </c>
      <c r="J65" s="5" t="s">
        <v>244</v>
      </c>
      <c r="K65" s="5" t="s">
        <v>202</v>
      </c>
      <c r="L65" s="5" t="s">
        <v>223</v>
      </c>
      <c r="M65" s="5" t="s">
        <v>238</v>
      </c>
      <c r="N65" s="5"/>
      <c r="O65" s="157" t="s">
        <v>342</v>
      </c>
      <c r="P65" s="5"/>
      <c r="Q65" s="156" t="s">
        <v>213</v>
      </c>
      <c r="R65" s="370" t="s">
        <v>228</v>
      </c>
      <c r="S65" s="370" t="s">
        <v>244</v>
      </c>
      <c r="T65" s="370" t="s">
        <v>202</v>
      </c>
      <c r="U65" s="370" t="s">
        <v>223</v>
      </c>
      <c r="V65" s="370" t="s">
        <v>238</v>
      </c>
      <c r="W65" s="370" t="s">
        <v>487</v>
      </c>
      <c r="X65" s="509" t="s">
        <v>977</v>
      </c>
      <c r="Y65" s="370"/>
    </row>
    <row r="66" spans="2:25" s="148" customFormat="1" ht="82.8" x14ac:dyDescent="0.3">
      <c r="B66" s="154" t="s">
        <v>319</v>
      </c>
      <c r="C66" s="172" t="s">
        <v>343</v>
      </c>
      <c r="D66" s="173" t="s">
        <v>125</v>
      </c>
      <c r="E66" s="155">
        <v>40000000</v>
      </c>
      <c r="F66" s="5" t="s">
        <v>0</v>
      </c>
      <c r="G66" s="5" t="s">
        <v>212</v>
      </c>
      <c r="H66" s="5" t="s">
        <v>201</v>
      </c>
      <c r="I66" s="5" t="s">
        <v>202</v>
      </c>
      <c r="J66" s="5" t="s">
        <v>253</v>
      </c>
      <c r="K66" s="5" t="s">
        <v>254</v>
      </c>
      <c r="L66" s="5" t="s">
        <v>203</v>
      </c>
      <c r="M66" s="5" t="s">
        <v>238</v>
      </c>
      <c r="N66" s="5"/>
      <c r="O66" s="157"/>
      <c r="P66" s="5"/>
      <c r="Q66" s="370" t="s">
        <v>201</v>
      </c>
      <c r="R66" s="370" t="s">
        <v>202</v>
      </c>
      <c r="S66" s="370" t="s">
        <v>253</v>
      </c>
      <c r="T66" s="370" t="s">
        <v>254</v>
      </c>
      <c r="U66" s="370" t="s">
        <v>203</v>
      </c>
      <c r="V66" s="370" t="s">
        <v>238</v>
      </c>
      <c r="W66" s="370" t="s">
        <v>517</v>
      </c>
      <c r="X66" s="509" t="s">
        <v>978</v>
      </c>
      <c r="Y66" s="370"/>
    </row>
    <row r="67" spans="2:25" s="148" customFormat="1" ht="82.8" x14ac:dyDescent="0.3">
      <c r="B67" s="174" t="s">
        <v>319</v>
      </c>
      <c r="C67" s="158" t="s">
        <v>344</v>
      </c>
      <c r="D67" s="158" t="s">
        <v>125</v>
      </c>
      <c r="E67" s="175">
        <v>1371175836</v>
      </c>
      <c r="F67" s="5" t="s">
        <v>0</v>
      </c>
      <c r="G67" s="5" t="s">
        <v>212</v>
      </c>
      <c r="H67" s="165" t="s">
        <v>213</v>
      </c>
      <c r="I67" s="165" t="s">
        <v>213</v>
      </c>
      <c r="J67" s="165" t="s">
        <v>235</v>
      </c>
      <c r="K67" s="164" t="s">
        <v>267</v>
      </c>
      <c r="L67" s="165" t="s">
        <v>201</v>
      </c>
      <c r="M67" s="165" t="s">
        <v>275</v>
      </c>
      <c r="N67" s="165" t="s">
        <v>0</v>
      </c>
      <c r="O67" s="157" t="s">
        <v>345</v>
      </c>
      <c r="P67" s="5"/>
      <c r="Q67" s="165" t="s">
        <v>213</v>
      </c>
      <c r="R67" s="165" t="s">
        <v>213</v>
      </c>
      <c r="S67" s="165" t="s">
        <v>235</v>
      </c>
      <c r="T67" s="164" t="s">
        <v>267</v>
      </c>
      <c r="U67" s="165" t="s">
        <v>201</v>
      </c>
      <c r="V67" s="165" t="s">
        <v>275</v>
      </c>
      <c r="W67" s="165" t="s">
        <v>487</v>
      </c>
      <c r="X67" s="509" t="s">
        <v>979</v>
      </c>
      <c r="Y67" s="370"/>
    </row>
    <row r="68" spans="2:25" s="508" customFormat="1" ht="57.6" x14ac:dyDescent="0.3">
      <c r="B68" s="174"/>
      <c r="C68" s="158" t="s">
        <v>980</v>
      </c>
      <c r="D68" s="158" t="s">
        <v>981</v>
      </c>
      <c r="E68" s="163">
        <v>2096880907</v>
      </c>
      <c r="F68" s="370" t="s">
        <v>0</v>
      </c>
      <c r="G68" s="370" t="s">
        <v>212</v>
      </c>
      <c r="H68" s="165" t="s">
        <v>272</v>
      </c>
      <c r="I68" s="370" t="s">
        <v>223</v>
      </c>
      <c r="J68" s="370" t="s">
        <v>203</v>
      </c>
      <c r="K68" s="370" t="s">
        <v>204</v>
      </c>
      <c r="L68" s="370" t="s">
        <v>274</v>
      </c>
      <c r="M68" s="370" t="s">
        <v>238</v>
      </c>
      <c r="O68" s="509"/>
      <c r="P68" s="370"/>
      <c r="Q68" s="165"/>
      <c r="R68" s="165"/>
      <c r="S68" s="165"/>
      <c r="T68" s="164"/>
      <c r="U68" s="165"/>
      <c r="V68" s="165"/>
      <c r="W68" s="165" t="s">
        <v>212</v>
      </c>
      <c r="X68" s="509" t="s">
        <v>982</v>
      </c>
      <c r="Y68" s="370"/>
    </row>
    <row r="69" spans="2:25" s="148" customFormat="1" ht="82.8" x14ac:dyDescent="0.3">
      <c r="B69" s="158" t="s">
        <v>319</v>
      </c>
      <c r="C69" s="158" t="s">
        <v>344</v>
      </c>
      <c r="D69" s="158" t="s">
        <v>125</v>
      </c>
      <c r="E69" s="163">
        <v>353000000</v>
      </c>
      <c r="F69" s="5" t="s">
        <v>0</v>
      </c>
      <c r="G69" s="5" t="s">
        <v>212</v>
      </c>
      <c r="H69" s="165" t="s">
        <v>213</v>
      </c>
      <c r="I69" s="165" t="s">
        <v>213</v>
      </c>
      <c r="J69" s="164" t="s">
        <v>235</v>
      </c>
      <c r="K69" s="164" t="s">
        <v>235</v>
      </c>
      <c r="L69" s="165" t="s">
        <v>201</v>
      </c>
      <c r="M69" s="165" t="s">
        <v>238</v>
      </c>
      <c r="N69" s="165" t="s">
        <v>0</v>
      </c>
      <c r="O69" s="157" t="s">
        <v>346</v>
      </c>
      <c r="P69" s="5"/>
      <c r="Q69" s="165" t="s">
        <v>213</v>
      </c>
      <c r="R69" s="165" t="s">
        <v>213</v>
      </c>
      <c r="S69" s="164" t="s">
        <v>235</v>
      </c>
      <c r="T69" s="164" t="s">
        <v>235</v>
      </c>
      <c r="U69" s="165" t="s">
        <v>201</v>
      </c>
      <c r="V69" s="165" t="s">
        <v>238</v>
      </c>
      <c r="W69" s="165" t="s">
        <v>212</v>
      </c>
      <c r="X69" s="478"/>
      <c r="Y69" s="370"/>
    </row>
    <row r="70" spans="2:25" s="148" customFormat="1" ht="82.8" x14ac:dyDescent="0.3">
      <c r="B70" s="158" t="s">
        <v>319</v>
      </c>
      <c r="C70" s="158" t="s">
        <v>344</v>
      </c>
      <c r="D70" s="158" t="s">
        <v>125</v>
      </c>
      <c r="E70" s="163">
        <v>647000000</v>
      </c>
      <c r="F70" s="5" t="s">
        <v>0</v>
      </c>
      <c r="G70" s="5" t="s">
        <v>212</v>
      </c>
      <c r="H70" s="165" t="s">
        <v>201</v>
      </c>
      <c r="I70" s="165" t="s">
        <v>202</v>
      </c>
      <c r="J70" s="164" t="s">
        <v>223</v>
      </c>
      <c r="K70" s="164" t="s">
        <v>275</v>
      </c>
      <c r="L70" s="165" t="s">
        <v>275</v>
      </c>
      <c r="M70" s="165" t="s">
        <v>238</v>
      </c>
      <c r="N70" s="165"/>
      <c r="O70" s="157" t="s">
        <v>346</v>
      </c>
      <c r="P70" s="5"/>
      <c r="Q70" s="165" t="s">
        <v>201</v>
      </c>
      <c r="R70" s="165" t="s">
        <v>202</v>
      </c>
      <c r="S70" s="164" t="s">
        <v>223</v>
      </c>
      <c r="T70" s="164" t="s">
        <v>275</v>
      </c>
      <c r="U70" s="165" t="s">
        <v>275</v>
      </c>
      <c r="V70" s="165" t="s">
        <v>238</v>
      </c>
      <c r="W70" s="165" t="s">
        <v>212</v>
      </c>
      <c r="X70" s="478"/>
      <c r="Y70" s="370"/>
    </row>
    <row r="71" spans="2:25" s="148" customFormat="1" ht="82.8" x14ac:dyDescent="0.3">
      <c r="B71" s="158" t="s">
        <v>319</v>
      </c>
      <c r="C71" s="158" t="s">
        <v>344</v>
      </c>
      <c r="D71" s="158" t="s">
        <v>125</v>
      </c>
      <c r="E71" s="163">
        <v>219000000</v>
      </c>
      <c r="F71" s="5" t="s">
        <v>0</v>
      </c>
      <c r="G71" s="5" t="s">
        <v>212</v>
      </c>
      <c r="H71" s="165" t="s">
        <v>201</v>
      </c>
      <c r="I71" s="165" t="s">
        <v>272</v>
      </c>
      <c r="J71" s="164" t="s">
        <v>223</v>
      </c>
      <c r="K71" s="164" t="s">
        <v>203</v>
      </c>
      <c r="L71" s="165" t="s">
        <v>204</v>
      </c>
      <c r="M71" s="165" t="s">
        <v>238</v>
      </c>
      <c r="N71" s="165"/>
      <c r="O71" s="157"/>
      <c r="P71" s="5"/>
      <c r="Q71" s="165" t="s">
        <v>201</v>
      </c>
      <c r="R71" s="165" t="s">
        <v>272</v>
      </c>
      <c r="S71" s="164" t="s">
        <v>223</v>
      </c>
      <c r="T71" s="164" t="s">
        <v>203</v>
      </c>
      <c r="U71" s="165" t="s">
        <v>204</v>
      </c>
      <c r="V71" s="165" t="s">
        <v>238</v>
      </c>
      <c r="W71" s="165"/>
      <c r="X71" s="478"/>
      <c r="Y71" s="370"/>
    </row>
    <row r="72" spans="2:25" s="148" customFormat="1" ht="82.8" x14ac:dyDescent="0.3">
      <c r="B72" s="158" t="s">
        <v>319</v>
      </c>
      <c r="C72" s="158" t="s">
        <v>344</v>
      </c>
      <c r="D72" s="158" t="s">
        <v>125</v>
      </c>
      <c r="E72" s="163">
        <v>138824164</v>
      </c>
      <c r="F72" s="5" t="s">
        <v>0</v>
      </c>
      <c r="G72" s="5" t="s">
        <v>212</v>
      </c>
      <c r="H72" s="165" t="s">
        <v>202</v>
      </c>
      <c r="I72" s="165" t="s">
        <v>272</v>
      </c>
      <c r="J72" s="164" t="s">
        <v>223</v>
      </c>
      <c r="K72" s="164" t="s">
        <v>204</v>
      </c>
      <c r="L72" s="165" t="s">
        <v>274</v>
      </c>
      <c r="M72" s="165" t="s">
        <v>238</v>
      </c>
      <c r="N72" s="165"/>
      <c r="O72" s="157"/>
      <c r="P72" s="5"/>
      <c r="Q72" s="165" t="s">
        <v>202</v>
      </c>
      <c r="R72" s="165" t="s">
        <v>272</v>
      </c>
      <c r="S72" s="164" t="s">
        <v>223</v>
      </c>
      <c r="T72" s="164" t="s">
        <v>204</v>
      </c>
      <c r="U72" s="165" t="s">
        <v>274</v>
      </c>
      <c r="V72" s="165" t="s">
        <v>238</v>
      </c>
      <c r="W72" s="165"/>
      <c r="X72" s="478"/>
      <c r="Y72" s="370"/>
    </row>
    <row r="73" spans="2:25" s="148" customFormat="1" ht="82.8" x14ac:dyDescent="0.3">
      <c r="B73" s="158" t="s">
        <v>319</v>
      </c>
      <c r="C73" s="158" t="s">
        <v>347</v>
      </c>
      <c r="D73" s="174" t="s">
        <v>125</v>
      </c>
      <c r="E73" s="163">
        <v>80000000</v>
      </c>
      <c r="F73" s="5" t="s">
        <v>0</v>
      </c>
      <c r="G73" s="5" t="s">
        <v>212</v>
      </c>
      <c r="H73" s="165" t="s">
        <v>253</v>
      </c>
      <c r="I73" s="165" t="s">
        <v>254</v>
      </c>
      <c r="J73" s="164" t="s">
        <v>254</v>
      </c>
      <c r="K73" s="164" t="s">
        <v>203</v>
      </c>
      <c r="L73" s="165" t="s">
        <v>204</v>
      </c>
      <c r="M73" s="165" t="s">
        <v>238</v>
      </c>
      <c r="N73" s="165"/>
      <c r="O73" s="157"/>
      <c r="P73" s="5"/>
      <c r="Q73" s="165" t="s">
        <v>253</v>
      </c>
      <c r="R73" s="165" t="s">
        <v>254</v>
      </c>
      <c r="S73" s="164" t="s">
        <v>254</v>
      </c>
      <c r="T73" s="164" t="s">
        <v>203</v>
      </c>
      <c r="U73" s="165" t="s">
        <v>204</v>
      </c>
      <c r="V73" s="165" t="s">
        <v>238</v>
      </c>
      <c r="W73" s="165" t="s">
        <v>212</v>
      </c>
      <c r="X73" s="509" t="s">
        <v>983</v>
      </c>
      <c r="Y73" s="370"/>
    </row>
    <row r="74" spans="2:25" ht="111" customHeight="1" x14ac:dyDescent="0.3">
      <c r="B74" s="174" t="s">
        <v>348</v>
      </c>
      <c r="C74" s="176" t="s">
        <v>349</v>
      </c>
      <c r="D74" s="166" t="s">
        <v>350</v>
      </c>
      <c r="E74" s="163">
        <v>182000000</v>
      </c>
      <c r="F74" s="166" t="s">
        <v>0</v>
      </c>
      <c r="G74" s="161" t="s">
        <v>212</v>
      </c>
      <c r="H74" s="177" t="s">
        <v>201</v>
      </c>
      <c r="I74" s="177" t="s">
        <v>202</v>
      </c>
      <c r="J74" s="177" t="s">
        <v>272</v>
      </c>
      <c r="K74" s="177" t="s">
        <v>223</v>
      </c>
      <c r="L74" s="177" t="s">
        <v>203</v>
      </c>
      <c r="M74" s="177" t="s">
        <v>238</v>
      </c>
      <c r="N74" s="177"/>
      <c r="O74" s="178"/>
      <c r="P74" s="157"/>
      <c r="Q74" s="177" t="s">
        <v>201</v>
      </c>
      <c r="R74" s="177" t="s">
        <v>202</v>
      </c>
      <c r="S74" s="177" t="s">
        <v>272</v>
      </c>
      <c r="T74" s="177" t="s">
        <v>223</v>
      </c>
      <c r="U74" s="177" t="s">
        <v>203</v>
      </c>
      <c r="V74" s="177" t="s">
        <v>238</v>
      </c>
      <c r="W74" s="177" t="s">
        <v>487</v>
      </c>
      <c r="X74" s="99" t="s">
        <v>984</v>
      </c>
      <c r="Y74" s="478"/>
    </row>
    <row r="75" spans="2:25" ht="111" customHeight="1" x14ac:dyDescent="0.3">
      <c r="B75" s="174" t="s">
        <v>348</v>
      </c>
      <c r="C75" s="176" t="s">
        <v>349</v>
      </c>
      <c r="D75" s="166" t="s">
        <v>350</v>
      </c>
      <c r="E75" s="163">
        <v>118000000</v>
      </c>
      <c r="F75" s="166" t="s">
        <v>0</v>
      </c>
      <c r="G75" s="161" t="s">
        <v>212</v>
      </c>
      <c r="H75" s="177" t="s">
        <v>203</v>
      </c>
      <c r="I75" s="177" t="s">
        <v>204</v>
      </c>
      <c r="J75" s="177" t="s">
        <v>274</v>
      </c>
      <c r="K75" s="177" t="s">
        <v>275</v>
      </c>
      <c r="L75" s="177" t="s">
        <v>275</v>
      </c>
      <c r="M75" s="177" t="s">
        <v>238</v>
      </c>
      <c r="N75" s="177"/>
      <c r="O75" s="178"/>
      <c r="P75" s="157"/>
      <c r="Q75" s="177" t="s">
        <v>203</v>
      </c>
      <c r="R75" s="177" t="s">
        <v>204</v>
      </c>
      <c r="S75" s="177" t="s">
        <v>274</v>
      </c>
      <c r="T75" s="177" t="s">
        <v>275</v>
      </c>
      <c r="U75" s="177" t="s">
        <v>275</v>
      </c>
      <c r="V75" s="177" t="s">
        <v>238</v>
      </c>
      <c r="W75" s="177" t="s">
        <v>212</v>
      </c>
      <c r="X75" s="474"/>
      <c r="Y75" s="478" t="s">
        <v>1069</v>
      </c>
    </row>
    <row r="76" spans="2:25" ht="111" customHeight="1" x14ac:dyDescent="0.3">
      <c r="B76" s="174" t="s">
        <v>348</v>
      </c>
      <c r="C76" s="176" t="s">
        <v>351</v>
      </c>
      <c r="D76" s="166" t="s">
        <v>350</v>
      </c>
      <c r="E76" s="163">
        <v>50000000</v>
      </c>
      <c r="F76" s="166" t="s">
        <v>0</v>
      </c>
      <c r="G76" s="161" t="s">
        <v>212</v>
      </c>
      <c r="H76" s="177" t="s">
        <v>235</v>
      </c>
      <c r="I76" s="177" t="s">
        <v>267</v>
      </c>
      <c r="J76" s="177" t="s">
        <v>201</v>
      </c>
      <c r="K76" s="177" t="s">
        <v>202</v>
      </c>
      <c r="L76" s="177" t="s">
        <v>272</v>
      </c>
      <c r="M76" s="177" t="s">
        <v>238</v>
      </c>
      <c r="N76" s="177"/>
      <c r="O76" s="178"/>
      <c r="P76" s="157"/>
      <c r="Q76" s="177" t="s">
        <v>223</v>
      </c>
      <c r="R76" s="177" t="s">
        <v>203</v>
      </c>
      <c r="S76" s="177" t="s">
        <v>203</v>
      </c>
      <c r="T76" s="177" t="s">
        <v>204</v>
      </c>
      <c r="U76" s="177" t="s">
        <v>274</v>
      </c>
      <c r="V76" s="177" t="s">
        <v>238</v>
      </c>
      <c r="W76" s="177" t="s">
        <v>212</v>
      </c>
      <c r="X76" s="474"/>
      <c r="Y76" s="548" t="s">
        <v>1069</v>
      </c>
    </row>
    <row r="77" spans="2:25" ht="111" customHeight="1" x14ac:dyDescent="0.3">
      <c r="B77" s="174" t="s">
        <v>348</v>
      </c>
      <c r="C77" s="176" t="s">
        <v>352</v>
      </c>
      <c r="D77" s="166" t="s">
        <v>350</v>
      </c>
      <c r="E77" s="163">
        <v>130000000</v>
      </c>
      <c r="F77" s="166" t="s">
        <v>0</v>
      </c>
      <c r="G77" s="161" t="s">
        <v>212</v>
      </c>
      <c r="H77" s="177" t="s">
        <v>203</v>
      </c>
      <c r="I77" s="177" t="s">
        <v>204</v>
      </c>
      <c r="J77" s="177" t="s">
        <v>274</v>
      </c>
      <c r="K77" s="177" t="s">
        <v>275</v>
      </c>
      <c r="L77" s="177" t="s">
        <v>275</v>
      </c>
      <c r="M77" s="177" t="s">
        <v>238</v>
      </c>
      <c r="N77" s="177"/>
      <c r="O77" s="178"/>
      <c r="P77" s="157"/>
      <c r="Q77" s="177" t="s">
        <v>203</v>
      </c>
      <c r="R77" s="177" t="s">
        <v>204</v>
      </c>
      <c r="S77" s="177" t="s">
        <v>274</v>
      </c>
      <c r="T77" s="177" t="s">
        <v>275</v>
      </c>
      <c r="U77" s="177" t="s">
        <v>275</v>
      </c>
      <c r="V77" s="177" t="s">
        <v>238</v>
      </c>
      <c r="W77" s="177" t="s">
        <v>212</v>
      </c>
      <c r="X77" s="547"/>
      <c r="Y77" s="548" t="s">
        <v>1069</v>
      </c>
    </row>
    <row r="78" spans="2:25" ht="111" customHeight="1" x14ac:dyDescent="0.3">
      <c r="B78" s="174" t="s">
        <v>348</v>
      </c>
      <c r="C78" s="176" t="s">
        <v>353</v>
      </c>
      <c r="D78" s="166" t="s">
        <v>350</v>
      </c>
      <c r="E78" s="163">
        <v>999300000</v>
      </c>
      <c r="F78" s="166" t="s">
        <v>0</v>
      </c>
      <c r="G78" s="161" t="s">
        <v>212</v>
      </c>
      <c r="H78" s="177" t="s">
        <v>267</v>
      </c>
      <c r="I78" s="177" t="s">
        <v>201</v>
      </c>
      <c r="J78" s="177" t="s">
        <v>202</v>
      </c>
      <c r="K78" s="177" t="s">
        <v>223</v>
      </c>
      <c r="L78" s="177" t="s">
        <v>203</v>
      </c>
      <c r="M78" s="177" t="s">
        <v>238</v>
      </c>
      <c r="N78" s="177"/>
      <c r="O78" s="178"/>
      <c r="P78" s="157"/>
      <c r="Q78" s="177" t="s">
        <v>267</v>
      </c>
      <c r="R78" s="177" t="s">
        <v>201</v>
      </c>
      <c r="S78" s="177" t="s">
        <v>202</v>
      </c>
      <c r="T78" s="177" t="s">
        <v>223</v>
      </c>
      <c r="U78" s="177" t="s">
        <v>203</v>
      </c>
      <c r="V78" s="177" t="s">
        <v>238</v>
      </c>
      <c r="W78" s="177" t="s">
        <v>517</v>
      </c>
      <c r="X78" s="548" t="s">
        <v>1072</v>
      </c>
      <c r="Y78" s="478"/>
    </row>
    <row r="79" spans="2:25" ht="111" customHeight="1" x14ac:dyDescent="0.3">
      <c r="B79" s="174" t="s">
        <v>348</v>
      </c>
      <c r="C79" s="176" t="s">
        <v>354</v>
      </c>
      <c r="D79" s="166" t="s">
        <v>350</v>
      </c>
      <c r="E79" s="163">
        <v>200000000</v>
      </c>
      <c r="F79" s="166" t="s">
        <v>0</v>
      </c>
      <c r="G79" s="161" t="s">
        <v>212</v>
      </c>
      <c r="H79" s="177" t="s">
        <v>201</v>
      </c>
      <c r="I79" s="177" t="s">
        <v>202</v>
      </c>
      <c r="J79" s="177" t="s">
        <v>272</v>
      </c>
      <c r="K79" s="177" t="s">
        <v>223</v>
      </c>
      <c r="L79" s="177" t="s">
        <v>223</v>
      </c>
      <c r="M79" s="177" t="s">
        <v>238</v>
      </c>
      <c r="P79" s="157"/>
      <c r="Q79" s="177" t="s">
        <v>201</v>
      </c>
      <c r="R79" s="177" t="s">
        <v>202</v>
      </c>
      <c r="S79" s="177" t="s">
        <v>272</v>
      </c>
      <c r="T79" s="177" t="s">
        <v>223</v>
      </c>
      <c r="U79" s="177" t="s">
        <v>223</v>
      </c>
      <c r="V79" s="177" t="s">
        <v>238</v>
      </c>
      <c r="W79" s="177" t="s">
        <v>487</v>
      </c>
      <c r="X79" s="178" t="s">
        <v>1071</v>
      </c>
      <c r="Y79" s="478"/>
    </row>
    <row r="80" spans="2:25" ht="111" customHeight="1" x14ac:dyDescent="0.3">
      <c r="B80" s="174" t="s">
        <v>348</v>
      </c>
      <c r="C80" s="176" t="s">
        <v>353</v>
      </c>
      <c r="D80" s="166" t="s">
        <v>355</v>
      </c>
      <c r="E80" s="163">
        <v>238700000</v>
      </c>
      <c r="F80" s="166" t="s">
        <v>0</v>
      </c>
      <c r="G80" s="161" t="s">
        <v>212</v>
      </c>
      <c r="H80" s="177" t="s">
        <v>267</v>
      </c>
      <c r="I80" s="177" t="s">
        <v>201</v>
      </c>
      <c r="J80" s="177" t="s">
        <v>202</v>
      </c>
      <c r="K80" s="177" t="s">
        <v>223</v>
      </c>
      <c r="L80" s="177" t="s">
        <v>203</v>
      </c>
      <c r="M80" s="177" t="s">
        <v>275</v>
      </c>
      <c r="N80" s="177"/>
      <c r="O80" s="157" t="s">
        <v>356</v>
      </c>
      <c r="P80" s="157"/>
      <c r="Q80" s="177" t="s">
        <v>267</v>
      </c>
      <c r="R80" s="177" t="s">
        <v>201</v>
      </c>
      <c r="S80" s="177" t="s">
        <v>202</v>
      </c>
      <c r="T80" s="177" t="s">
        <v>223</v>
      </c>
      <c r="U80" s="177" t="s">
        <v>203</v>
      </c>
      <c r="V80" s="177" t="s">
        <v>275</v>
      </c>
      <c r="W80" s="177" t="s">
        <v>487</v>
      </c>
      <c r="X80" s="548" t="s">
        <v>1070</v>
      </c>
      <c r="Y80" s="478"/>
    </row>
    <row r="81" spans="1:26" ht="111" customHeight="1" x14ac:dyDescent="0.3">
      <c r="B81" s="174" t="s">
        <v>348</v>
      </c>
      <c r="C81" s="176" t="s">
        <v>353</v>
      </c>
      <c r="D81" s="166" t="s">
        <v>350</v>
      </c>
      <c r="E81" s="163">
        <v>574000000</v>
      </c>
      <c r="F81" s="166" t="s">
        <v>0</v>
      </c>
      <c r="G81" s="161" t="s">
        <v>212</v>
      </c>
      <c r="H81" s="177" t="s">
        <v>235</v>
      </c>
      <c r="I81" s="177" t="s">
        <v>267</v>
      </c>
      <c r="J81" s="177" t="s">
        <v>201</v>
      </c>
      <c r="K81" s="177" t="s">
        <v>202</v>
      </c>
      <c r="L81" s="177" t="s">
        <v>272</v>
      </c>
      <c r="M81" s="177" t="s">
        <v>238</v>
      </c>
      <c r="N81" s="177"/>
      <c r="O81" s="178"/>
      <c r="P81" s="157"/>
      <c r="Q81" s="177" t="s">
        <v>235</v>
      </c>
      <c r="R81" s="177" t="s">
        <v>267</v>
      </c>
      <c r="S81" s="177" t="s">
        <v>201</v>
      </c>
      <c r="T81" s="177" t="s">
        <v>202</v>
      </c>
      <c r="U81" s="177" t="s">
        <v>272</v>
      </c>
      <c r="V81" s="177" t="s">
        <v>238</v>
      </c>
      <c r="W81" s="177" t="s">
        <v>517</v>
      </c>
      <c r="X81" s="548" t="s">
        <v>1072</v>
      </c>
      <c r="Y81" s="478"/>
    </row>
    <row r="82" spans="1:26" ht="21" customHeight="1" x14ac:dyDescent="0.3">
      <c r="B82" s="154"/>
      <c r="C82" s="154"/>
      <c r="D82" s="179"/>
      <c r="E82" s="180">
        <f>SUM(E8:E81)</f>
        <v>81060261419</v>
      </c>
      <c r="F82" s="179"/>
      <c r="G82" s="175"/>
      <c r="H82" s="177"/>
      <c r="I82" s="177"/>
      <c r="J82" s="181"/>
      <c r="K82" s="181"/>
      <c r="L82" s="182"/>
      <c r="M82" s="661" t="s">
        <v>357</v>
      </c>
      <c r="N82" s="662"/>
      <c r="O82" s="183">
        <f>13/19</f>
        <v>0.68421052631578949</v>
      </c>
      <c r="P82" s="184"/>
      <c r="W82" s="183">
        <f>Y87/X87</f>
        <v>0.72727272727272729</v>
      </c>
    </row>
    <row r="83" spans="1:26" ht="15" thickBot="1" x14ac:dyDescent="0.35">
      <c r="B83" s="185" t="s">
        <v>358</v>
      </c>
      <c r="C83" s="5"/>
      <c r="D83" s="179"/>
      <c r="E83" s="166"/>
      <c r="F83" s="166"/>
      <c r="G83" s="175"/>
      <c r="H83" s="177"/>
      <c r="I83" s="177"/>
      <c r="J83" s="181"/>
      <c r="K83" s="181"/>
      <c r="L83" s="181"/>
      <c r="M83" s="182"/>
      <c r="N83" s="186"/>
      <c r="O83" s="186"/>
      <c r="P83" s="187"/>
    </row>
    <row r="84" spans="1:26" ht="40.200000000000003" thickBot="1" x14ac:dyDescent="0.35">
      <c r="M84" s="653" t="s">
        <v>359</v>
      </c>
      <c r="N84" s="654"/>
      <c r="O84" s="6" t="s">
        <v>109</v>
      </c>
      <c r="P84" s="6" t="s">
        <v>110</v>
      </c>
      <c r="W84" s="653" t="s">
        <v>359</v>
      </c>
      <c r="X84" s="654"/>
      <c r="Y84" s="6" t="s">
        <v>109</v>
      </c>
      <c r="Z84" s="6" t="s">
        <v>110</v>
      </c>
    </row>
    <row r="85" spans="1:26" ht="27" hidden="1" thickBot="1" x14ac:dyDescent="0.35">
      <c r="D85" s="153" t="s">
        <v>360</v>
      </c>
      <c r="E85" s="153" t="s">
        <v>361</v>
      </c>
      <c r="F85" s="153" t="s">
        <v>362</v>
      </c>
      <c r="G85" s="153" t="s">
        <v>363</v>
      </c>
      <c r="H85" s="153" t="s">
        <v>364</v>
      </c>
      <c r="I85" s="153" t="s">
        <v>362</v>
      </c>
      <c r="J85" s="153" t="s">
        <v>363</v>
      </c>
      <c r="M85" s="56" t="s">
        <v>365</v>
      </c>
      <c r="N85" s="5">
        <v>11</v>
      </c>
      <c r="O85" s="5">
        <v>9</v>
      </c>
      <c r="P85" s="5">
        <v>2</v>
      </c>
      <c r="W85" s="546" t="s">
        <v>365</v>
      </c>
      <c r="X85" s="370">
        <v>11</v>
      </c>
      <c r="Y85" s="370">
        <v>9</v>
      </c>
      <c r="Z85" s="370">
        <v>2</v>
      </c>
    </row>
    <row r="86" spans="1:26" ht="27" hidden="1" thickBot="1" x14ac:dyDescent="0.35">
      <c r="C86" s="148" t="str">
        <f>[8]MARZO!A5</f>
        <v>DIRECCIÓN REGIONAL ANTIOQUIA</v>
      </c>
      <c r="D86" s="163">
        <f>[8]MARZO!B5</f>
        <v>1443000000</v>
      </c>
      <c r="E86" s="188">
        <v>145314572</v>
      </c>
      <c r="F86" s="188">
        <v>100000000</v>
      </c>
      <c r="G86" s="188" t="s">
        <v>19</v>
      </c>
      <c r="H86" s="188">
        <v>29997937</v>
      </c>
      <c r="I86" s="188">
        <v>113000000</v>
      </c>
      <c r="J86" s="188" t="s">
        <v>0</v>
      </c>
      <c r="M86" s="56" t="s">
        <v>366</v>
      </c>
      <c r="N86" s="5">
        <v>8</v>
      </c>
      <c r="O86" s="5">
        <v>4</v>
      </c>
      <c r="P86" s="5">
        <v>4</v>
      </c>
      <c r="W86" s="546" t="s">
        <v>366</v>
      </c>
      <c r="X86" s="370">
        <v>8</v>
      </c>
      <c r="Y86" s="370">
        <v>4</v>
      </c>
      <c r="Z86" s="370">
        <v>4</v>
      </c>
    </row>
    <row r="87" spans="1:26" ht="15" thickBot="1" x14ac:dyDescent="0.35">
      <c r="C87" s="148" t="str">
        <f>[8]MARZO!A6</f>
        <v>DIRECCION REGIONAL ATLANTICO</v>
      </c>
      <c r="D87" s="163">
        <v>2145000000</v>
      </c>
      <c r="E87" s="188">
        <v>296883830</v>
      </c>
      <c r="F87" s="188">
        <v>0</v>
      </c>
      <c r="G87" s="188"/>
      <c r="H87" s="188">
        <v>115690000</v>
      </c>
      <c r="I87" s="188">
        <v>474000000</v>
      </c>
      <c r="J87" s="188" t="s">
        <v>0</v>
      </c>
      <c r="M87" s="56" t="s">
        <v>367</v>
      </c>
      <c r="N87" s="5">
        <f>+N86+N85</f>
        <v>19</v>
      </c>
      <c r="O87" s="5">
        <f>+O86+O85</f>
        <v>13</v>
      </c>
      <c r="P87" s="5">
        <f>+P86+P85</f>
        <v>6</v>
      </c>
      <c r="W87" s="546" t="s">
        <v>367</v>
      </c>
      <c r="X87" s="370">
        <v>55</v>
      </c>
      <c r="Y87" s="370">
        <v>40</v>
      </c>
      <c r="Z87" s="370">
        <v>15</v>
      </c>
    </row>
    <row r="88" spans="1:26" x14ac:dyDescent="0.3">
      <c r="C88" s="148" t="str">
        <f>[8]MARZO!A7</f>
        <v>DIRECCIONREGIONAL VALLE</v>
      </c>
      <c r="D88" s="163">
        <f>[8]MARZO!B7</f>
        <v>1720000000</v>
      </c>
      <c r="E88" s="188">
        <v>359925800</v>
      </c>
      <c r="F88" s="188">
        <v>570000000</v>
      </c>
      <c r="G88" s="188" t="s">
        <v>0</v>
      </c>
      <c r="H88" s="188">
        <v>129958710</v>
      </c>
      <c r="I88" s="188">
        <v>325000000</v>
      </c>
      <c r="J88" s="188" t="s">
        <v>0</v>
      </c>
      <c r="O88" s="51">
        <f>+O87/N87</f>
        <v>0.68421052631578949</v>
      </c>
      <c r="P88" s="148"/>
    </row>
    <row r="89" spans="1:26" x14ac:dyDescent="0.3">
      <c r="D89" s="163"/>
      <c r="E89" s="188"/>
      <c r="F89" s="188"/>
      <c r="G89" s="188"/>
      <c r="H89" s="188"/>
      <c r="I89" s="188"/>
      <c r="J89" s="188"/>
      <c r="M89" s="1"/>
      <c r="N89" s="1"/>
      <c r="O89" s="1"/>
      <c r="P89" s="1"/>
    </row>
    <row r="90" spans="1:26" ht="24.75" customHeight="1" x14ac:dyDescent="0.3">
      <c r="C90" s="148" t="str">
        <f>[8]MARZO!A8</f>
        <v>DIRECCIÓN REGIONAL N DE SANTANDER</v>
      </c>
      <c r="D90" s="163">
        <f>[8]MARZO!B8</f>
        <v>1446000000</v>
      </c>
      <c r="E90" s="188">
        <v>396278952</v>
      </c>
      <c r="F90" s="188">
        <v>298300000</v>
      </c>
      <c r="G90" s="188" t="s">
        <v>19</v>
      </c>
      <c r="H90" s="188">
        <v>160937671</v>
      </c>
      <c r="I90" s="188">
        <v>158000000</v>
      </c>
      <c r="J90" s="188" t="s">
        <v>19</v>
      </c>
      <c r="M90" s="1"/>
      <c r="N90" s="1"/>
      <c r="O90" s="1"/>
      <c r="P90" s="1"/>
    </row>
    <row r="91" spans="1:26" x14ac:dyDescent="0.3">
      <c r="C91" s="148" t="str">
        <f>[8]MARZO!A9</f>
        <v>DIRECCION REGIONAL META</v>
      </c>
      <c r="D91" s="163">
        <f>[8]MARZO!B9</f>
        <v>1668619488</v>
      </c>
      <c r="E91" s="188">
        <v>163594000</v>
      </c>
      <c r="F91" s="188">
        <v>80829164</v>
      </c>
      <c r="G91" s="188" t="s">
        <v>19</v>
      </c>
      <c r="H91" s="188">
        <v>0</v>
      </c>
      <c r="I91" s="188">
        <v>0</v>
      </c>
      <c r="J91" s="188"/>
      <c r="M91" s="1"/>
      <c r="N91" s="1"/>
      <c r="O91" s="1"/>
      <c r="P91" s="1"/>
    </row>
    <row r="92" spans="1:26" x14ac:dyDescent="0.3">
      <c r="C92" s="148" t="s">
        <v>368</v>
      </c>
      <c r="D92" s="189">
        <f>+D91+D90+D88+D87+D86</f>
        <v>8422619488</v>
      </c>
      <c r="E92" s="190">
        <f>SUBTOTAL(9,E86:E91)</f>
        <v>1361997154</v>
      </c>
      <c r="F92" s="188">
        <f>SUBTOTAL(9,F86:F91)</f>
        <v>1049129164</v>
      </c>
      <c r="G92" s="188"/>
      <c r="H92" s="188">
        <f>SUBTOTAL(9,H86:H91)</f>
        <v>436584318</v>
      </c>
      <c r="I92" s="188">
        <f>SUBTOTAL(9,I86:I91)</f>
        <v>1070000000</v>
      </c>
      <c r="J92" s="188"/>
      <c r="M92" s="1"/>
      <c r="N92" s="1"/>
      <c r="O92" s="1"/>
      <c r="P92" s="1"/>
    </row>
    <row r="93" spans="1:26" s="191" customFormat="1" x14ac:dyDescent="0.3">
      <c r="A93" s="1"/>
      <c r="B93" s="148"/>
      <c r="C93" s="148"/>
      <c r="D93" s="148"/>
      <c r="E93" s="148"/>
      <c r="F93" s="148"/>
      <c r="G93" s="148"/>
      <c r="H93" s="148"/>
      <c r="I93" s="148"/>
      <c r="J93" s="148"/>
      <c r="M93" s="1"/>
      <c r="N93" s="1"/>
      <c r="O93" s="1"/>
      <c r="P93" s="1"/>
      <c r="Q93" s="1"/>
    </row>
    <row r="94" spans="1:26" s="191" customFormat="1" ht="21" x14ac:dyDescent="0.3">
      <c r="A94" s="1"/>
      <c r="B94" s="148"/>
      <c r="C94" s="148"/>
      <c r="D94" s="180">
        <f>E82+D92</f>
        <v>89482880907</v>
      </c>
      <c r="E94" s="148"/>
      <c r="F94" s="148"/>
      <c r="M94" s="1"/>
      <c r="N94" s="1"/>
      <c r="O94" s="1"/>
      <c r="P94" s="1"/>
      <c r="Q94" s="1"/>
    </row>
    <row r="95" spans="1:26" s="191" customFormat="1" x14ac:dyDescent="0.3">
      <c r="A95" s="1"/>
      <c r="B95" s="148"/>
      <c r="C95" s="148"/>
      <c r="D95" s="192"/>
      <c r="E95" s="148"/>
      <c r="F95" s="148"/>
      <c r="M95" s="1"/>
      <c r="N95" s="1"/>
      <c r="O95" s="1"/>
      <c r="P95" s="1"/>
      <c r="Q95" s="1"/>
    </row>
    <row r="96" spans="1:26" s="191" customFormat="1" x14ac:dyDescent="0.3">
      <c r="A96" s="1"/>
      <c r="B96" s="148"/>
      <c r="C96" s="148"/>
      <c r="D96" s="148"/>
      <c r="E96" s="148"/>
      <c r="F96" s="148"/>
      <c r="M96" s="1"/>
      <c r="N96" s="1"/>
      <c r="O96" s="1"/>
      <c r="P96" s="1"/>
      <c r="Q96" s="1"/>
    </row>
    <row r="97" spans="1:17" s="191" customFormat="1" x14ac:dyDescent="0.3">
      <c r="A97" s="1"/>
      <c r="B97" s="148"/>
      <c r="C97" s="148"/>
      <c r="D97" s="192"/>
      <c r="E97" s="193"/>
      <c r="F97" s="148"/>
      <c r="M97" s="1"/>
      <c r="N97" s="1"/>
      <c r="O97" s="1"/>
      <c r="P97" s="1"/>
      <c r="Q97" s="1"/>
    </row>
    <row r="98" spans="1:17" s="191" customFormat="1" x14ac:dyDescent="0.3">
      <c r="A98" s="1"/>
      <c r="B98" s="148"/>
      <c r="C98" s="148"/>
      <c r="D98" s="148"/>
      <c r="E98" s="192"/>
      <c r="F98" s="148"/>
    </row>
    <row r="99" spans="1:17" s="191" customFormat="1" x14ac:dyDescent="0.3">
      <c r="A99" s="1"/>
      <c r="B99" s="148"/>
      <c r="C99" s="148"/>
      <c r="D99" s="148"/>
      <c r="E99" s="148"/>
      <c r="F99" s="148"/>
    </row>
  </sheetData>
  <dataConsolidate/>
  <mergeCells count="20">
    <mergeCell ref="Q5:V6"/>
    <mergeCell ref="W5:Y6"/>
    <mergeCell ref="N5:P6"/>
    <mergeCell ref="B29:B30"/>
    <mergeCell ref="M82:N82"/>
    <mergeCell ref="M84:N84"/>
    <mergeCell ref="B2:M2"/>
    <mergeCell ref="B3:M4"/>
    <mergeCell ref="B5:B7"/>
    <mergeCell ref="C5:C7"/>
    <mergeCell ref="D5:D7"/>
    <mergeCell ref="E5:E7"/>
    <mergeCell ref="F5:F6"/>
    <mergeCell ref="G5:G6"/>
    <mergeCell ref="H5:M6"/>
    <mergeCell ref="X51:X54"/>
    <mergeCell ref="W55:W56"/>
    <mergeCell ref="X55:X56"/>
    <mergeCell ref="X58:X61"/>
    <mergeCell ref="W84:X84"/>
  </mergeCells>
  <dataValidations count="1">
    <dataValidation type="list" allowBlank="1" showInputMessage="1" showErrorMessage="1" sqref="F44:G44 F51:F52 F8:G12 B8:B13">
      <formula1>#REF!</formula1>
    </dataValidation>
  </dataValidation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2:AA47"/>
  <sheetViews>
    <sheetView tabSelected="1" topLeftCell="R2" zoomScale="80" zoomScaleNormal="80" workbookViewId="0">
      <pane ySplit="5" topLeftCell="A36" activePane="bottomLeft" state="frozen"/>
      <selection activeCell="AO11" sqref="AO11"/>
      <selection pane="bottomLeft" activeCell="S45" sqref="S45"/>
    </sheetView>
  </sheetViews>
  <sheetFormatPr defaultColWidth="11.5546875" defaultRowHeight="14.4" x14ac:dyDescent="0.3"/>
  <cols>
    <col min="1" max="1" width="1.6640625" style="1" customWidth="1"/>
    <col min="2" max="2" width="113.6640625" style="1" customWidth="1"/>
    <col min="3" max="3" width="11.44140625" style="1" customWidth="1"/>
    <col min="4" max="4" width="29.44140625" style="1" customWidth="1"/>
    <col min="5" max="5" width="22.88671875" style="1" customWidth="1"/>
    <col min="6" max="6" width="27.44140625" style="1" customWidth="1"/>
    <col min="7" max="7" width="27.33203125" style="1" customWidth="1"/>
    <col min="8" max="8" width="20.88671875" style="1" hidden="1" customWidth="1"/>
    <col min="9" max="11" width="27.33203125" style="1" hidden="1" customWidth="1"/>
    <col min="12" max="12" width="20.6640625" style="1" hidden="1" customWidth="1"/>
    <col min="13" max="13" width="24.88671875" style="1" hidden="1" customWidth="1"/>
    <col min="14" max="14" width="77.6640625" style="1" hidden="1" customWidth="1"/>
    <col min="15" max="15" width="23.109375" style="1" hidden="1" customWidth="1"/>
    <col min="16" max="16" width="70" style="187" hidden="1" customWidth="1"/>
    <col min="17" max="17" width="44.6640625" style="1" hidden="1" customWidth="1"/>
    <col min="18" max="20" width="30.109375" style="1" customWidth="1"/>
    <col min="21" max="21" width="14.44140625" style="1" customWidth="1"/>
    <col min="22" max="22" width="16.33203125" style="1" customWidth="1"/>
    <col min="23" max="23" width="22" style="1" customWidth="1"/>
    <col min="24" max="24" width="19.88671875" style="1" hidden="1" customWidth="1"/>
    <col min="25" max="25" width="21.33203125" style="1" customWidth="1"/>
    <col min="26" max="26" width="61.6640625" style="1" customWidth="1"/>
    <col min="27" max="27" width="35.88671875" style="1" customWidth="1"/>
    <col min="28" max="260" width="11.5546875" style="1"/>
    <col min="261" max="261" width="1.6640625" style="1" customWidth="1"/>
    <col min="262" max="263" width="28.6640625" style="1" customWidth="1"/>
    <col min="264" max="264" width="22.88671875" style="1" bestFit="1" customWidth="1"/>
    <col min="265" max="266" width="40.109375" style="1" customWidth="1"/>
    <col min="267" max="267" width="27.33203125" style="1" customWidth="1"/>
    <col min="268" max="268" width="20.6640625" style="1" customWidth="1"/>
    <col min="269" max="269" width="22.44140625" style="1" customWidth="1"/>
    <col min="270" max="270" width="21.33203125" style="1" customWidth="1"/>
    <col min="271" max="271" width="16" style="1" bestFit="1" customWidth="1"/>
    <col min="272" max="272" width="49" style="1" customWidth="1"/>
    <col min="273" max="516" width="11.5546875" style="1"/>
    <col min="517" max="517" width="1.6640625" style="1" customWidth="1"/>
    <col min="518" max="519" width="28.6640625" style="1" customWidth="1"/>
    <col min="520" max="520" width="22.88671875" style="1" bestFit="1" customWidth="1"/>
    <col min="521" max="522" width="40.109375" style="1" customWidth="1"/>
    <col min="523" max="523" width="27.33203125" style="1" customWidth="1"/>
    <col min="524" max="524" width="20.6640625" style="1" customWidth="1"/>
    <col min="525" max="525" width="22.44140625" style="1" customWidth="1"/>
    <col min="526" max="526" width="21.33203125" style="1" customWidth="1"/>
    <col min="527" max="527" width="16" style="1" bestFit="1" customWidth="1"/>
    <col min="528" max="528" width="49" style="1" customWidth="1"/>
    <col min="529" max="772" width="11.5546875" style="1"/>
    <col min="773" max="773" width="1.6640625" style="1" customWidth="1"/>
    <col min="774" max="775" width="28.6640625" style="1" customWidth="1"/>
    <col min="776" max="776" width="22.88671875" style="1" bestFit="1" customWidth="1"/>
    <col min="777" max="778" width="40.109375" style="1" customWidth="1"/>
    <col min="779" max="779" width="27.33203125" style="1" customWidth="1"/>
    <col min="780" max="780" width="20.6640625" style="1" customWidth="1"/>
    <col min="781" max="781" width="22.44140625" style="1" customWidth="1"/>
    <col min="782" max="782" width="21.33203125" style="1" customWidth="1"/>
    <col min="783" max="783" width="16" style="1" bestFit="1" customWidth="1"/>
    <col min="784" max="784" width="49" style="1" customWidth="1"/>
    <col min="785" max="1028" width="11.5546875" style="1"/>
    <col min="1029" max="1029" width="1.6640625" style="1" customWidth="1"/>
    <col min="1030" max="1031" width="28.6640625" style="1" customWidth="1"/>
    <col min="1032" max="1032" width="22.88671875" style="1" bestFit="1" customWidth="1"/>
    <col min="1033" max="1034" width="40.109375" style="1" customWidth="1"/>
    <col min="1035" max="1035" width="27.33203125" style="1" customWidth="1"/>
    <col min="1036" max="1036" width="20.6640625" style="1" customWidth="1"/>
    <col min="1037" max="1037" width="22.44140625" style="1" customWidth="1"/>
    <col min="1038" max="1038" width="21.33203125" style="1" customWidth="1"/>
    <col min="1039" max="1039" width="16" style="1" bestFit="1" customWidth="1"/>
    <col min="1040" max="1040" width="49" style="1" customWidth="1"/>
    <col min="1041" max="1284" width="11.5546875" style="1"/>
    <col min="1285" max="1285" width="1.6640625" style="1" customWidth="1"/>
    <col min="1286" max="1287" width="28.6640625" style="1" customWidth="1"/>
    <col min="1288" max="1288" width="22.88671875" style="1" bestFit="1" customWidth="1"/>
    <col min="1289" max="1290" width="40.109375" style="1" customWidth="1"/>
    <col min="1291" max="1291" width="27.33203125" style="1" customWidth="1"/>
    <col min="1292" max="1292" width="20.6640625" style="1" customWidth="1"/>
    <col min="1293" max="1293" width="22.44140625" style="1" customWidth="1"/>
    <col min="1294" max="1294" width="21.33203125" style="1" customWidth="1"/>
    <col min="1295" max="1295" width="16" style="1" bestFit="1" customWidth="1"/>
    <col min="1296" max="1296" width="49" style="1" customWidth="1"/>
    <col min="1297" max="1540" width="11.5546875" style="1"/>
    <col min="1541" max="1541" width="1.6640625" style="1" customWidth="1"/>
    <col min="1542" max="1543" width="28.6640625" style="1" customWidth="1"/>
    <col min="1544" max="1544" width="22.88671875" style="1" bestFit="1" customWidth="1"/>
    <col min="1545" max="1546" width="40.109375" style="1" customWidth="1"/>
    <col min="1547" max="1547" width="27.33203125" style="1" customWidth="1"/>
    <col min="1548" max="1548" width="20.6640625" style="1" customWidth="1"/>
    <col min="1549" max="1549" width="22.44140625" style="1" customWidth="1"/>
    <col min="1550" max="1550" width="21.33203125" style="1" customWidth="1"/>
    <col min="1551" max="1551" width="16" style="1" bestFit="1" customWidth="1"/>
    <col min="1552" max="1552" width="49" style="1" customWidth="1"/>
    <col min="1553" max="1796" width="11.5546875" style="1"/>
    <col min="1797" max="1797" width="1.6640625" style="1" customWidth="1"/>
    <col min="1798" max="1799" width="28.6640625" style="1" customWidth="1"/>
    <col min="1800" max="1800" width="22.88671875" style="1" bestFit="1" customWidth="1"/>
    <col min="1801" max="1802" width="40.109375" style="1" customWidth="1"/>
    <col min="1803" max="1803" width="27.33203125" style="1" customWidth="1"/>
    <col min="1804" max="1804" width="20.6640625" style="1" customWidth="1"/>
    <col min="1805" max="1805" width="22.44140625" style="1" customWidth="1"/>
    <col min="1806" max="1806" width="21.33203125" style="1" customWidth="1"/>
    <col min="1807" max="1807" width="16" style="1" bestFit="1" customWidth="1"/>
    <col min="1808" max="1808" width="49" style="1" customWidth="1"/>
    <col min="1809" max="2052" width="11.5546875" style="1"/>
    <col min="2053" max="2053" width="1.6640625" style="1" customWidth="1"/>
    <col min="2054" max="2055" width="28.6640625" style="1" customWidth="1"/>
    <col min="2056" max="2056" width="22.88671875" style="1" bestFit="1" customWidth="1"/>
    <col min="2057" max="2058" width="40.109375" style="1" customWidth="1"/>
    <col min="2059" max="2059" width="27.33203125" style="1" customWidth="1"/>
    <col min="2060" max="2060" width="20.6640625" style="1" customWidth="1"/>
    <col min="2061" max="2061" width="22.44140625" style="1" customWidth="1"/>
    <col min="2062" max="2062" width="21.33203125" style="1" customWidth="1"/>
    <col min="2063" max="2063" width="16" style="1" bestFit="1" customWidth="1"/>
    <col min="2064" max="2064" width="49" style="1" customWidth="1"/>
    <col min="2065" max="2308" width="11.5546875" style="1"/>
    <col min="2309" max="2309" width="1.6640625" style="1" customWidth="1"/>
    <col min="2310" max="2311" width="28.6640625" style="1" customWidth="1"/>
    <col min="2312" max="2312" width="22.88671875" style="1" bestFit="1" customWidth="1"/>
    <col min="2313" max="2314" width="40.109375" style="1" customWidth="1"/>
    <col min="2315" max="2315" width="27.33203125" style="1" customWidth="1"/>
    <col min="2316" max="2316" width="20.6640625" style="1" customWidth="1"/>
    <col min="2317" max="2317" width="22.44140625" style="1" customWidth="1"/>
    <col min="2318" max="2318" width="21.33203125" style="1" customWidth="1"/>
    <col min="2319" max="2319" width="16" style="1" bestFit="1" customWidth="1"/>
    <col min="2320" max="2320" width="49" style="1" customWidth="1"/>
    <col min="2321" max="2564" width="11.5546875" style="1"/>
    <col min="2565" max="2565" width="1.6640625" style="1" customWidth="1"/>
    <col min="2566" max="2567" width="28.6640625" style="1" customWidth="1"/>
    <col min="2568" max="2568" width="22.88671875" style="1" bestFit="1" customWidth="1"/>
    <col min="2569" max="2570" width="40.109375" style="1" customWidth="1"/>
    <col min="2571" max="2571" width="27.33203125" style="1" customWidth="1"/>
    <col min="2572" max="2572" width="20.6640625" style="1" customWidth="1"/>
    <col min="2573" max="2573" width="22.44140625" style="1" customWidth="1"/>
    <col min="2574" max="2574" width="21.33203125" style="1" customWidth="1"/>
    <col min="2575" max="2575" width="16" style="1" bestFit="1" customWidth="1"/>
    <col min="2576" max="2576" width="49" style="1" customWidth="1"/>
    <col min="2577" max="2820" width="11.5546875" style="1"/>
    <col min="2821" max="2821" width="1.6640625" style="1" customWidth="1"/>
    <col min="2822" max="2823" width="28.6640625" style="1" customWidth="1"/>
    <col min="2824" max="2824" width="22.88671875" style="1" bestFit="1" customWidth="1"/>
    <col min="2825" max="2826" width="40.109375" style="1" customWidth="1"/>
    <col min="2827" max="2827" width="27.33203125" style="1" customWidth="1"/>
    <col min="2828" max="2828" width="20.6640625" style="1" customWidth="1"/>
    <col min="2829" max="2829" width="22.44140625" style="1" customWidth="1"/>
    <col min="2830" max="2830" width="21.33203125" style="1" customWidth="1"/>
    <col min="2831" max="2831" width="16" style="1" bestFit="1" customWidth="1"/>
    <col min="2832" max="2832" width="49" style="1" customWidth="1"/>
    <col min="2833" max="3076" width="11.5546875" style="1"/>
    <col min="3077" max="3077" width="1.6640625" style="1" customWidth="1"/>
    <col min="3078" max="3079" width="28.6640625" style="1" customWidth="1"/>
    <col min="3080" max="3080" width="22.88671875" style="1" bestFit="1" customWidth="1"/>
    <col min="3081" max="3082" width="40.109375" style="1" customWidth="1"/>
    <col min="3083" max="3083" width="27.33203125" style="1" customWidth="1"/>
    <col min="3084" max="3084" width="20.6640625" style="1" customWidth="1"/>
    <col min="3085" max="3085" width="22.44140625" style="1" customWidth="1"/>
    <col min="3086" max="3086" width="21.33203125" style="1" customWidth="1"/>
    <col min="3087" max="3087" width="16" style="1" bestFit="1" customWidth="1"/>
    <col min="3088" max="3088" width="49" style="1" customWidth="1"/>
    <col min="3089" max="3332" width="11.5546875" style="1"/>
    <col min="3333" max="3333" width="1.6640625" style="1" customWidth="1"/>
    <col min="3334" max="3335" width="28.6640625" style="1" customWidth="1"/>
    <col min="3336" max="3336" width="22.88671875" style="1" bestFit="1" customWidth="1"/>
    <col min="3337" max="3338" width="40.109375" style="1" customWidth="1"/>
    <col min="3339" max="3339" width="27.33203125" style="1" customWidth="1"/>
    <col min="3340" max="3340" width="20.6640625" style="1" customWidth="1"/>
    <col min="3341" max="3341" width="22.44140625" style="1" customWidth="1"/>
    <col min="3342" max="3342" width="21.33203125" style="1" customWidth="1"/>
    <col min="3343" max="3343" width="16" style="1" bestFit="1" customWidth="1"/>
    <col min="3344" max="3344" width="49" style="1" customWidth="1"/>
    <col min="3345" max="3588" width="11.5546875" style="1"/>
    <col min="3589" max="3589" width="1.6640625" style="1" customWidth="1"/>
    <col min="3590" max="3591" width="28.6640625" style="1" customWidth="1"/>
    <col min="3592" max="3592" width="22.88671875" style="1" bestFit="1" customWidth="1"/>
    <col min="3593" max="3594" width="40.109375" style="1" customWidth="1"/>
    <col min="3595" max="3595" width="27.33203125" style="1" customWidth="1"/>
    <col min="3596" max="3596" width="20.6640625" style="1" customWidth="1"/>
    <col min="3597" max="3597" width="22.44140625" style="1" customWidth="1"/>
    <col min="3598" max="3598" width="21.33203125" style="1" customWidth="1"/>
    <col min="3599" max="3599" width="16" style="1" bestFit="1" customWidth="1"/>
    <col min="3600" max="3600" width="49" style="1" customWidth="1"/>
    <col min="3601" max="3844" width="11.5546875" style="1"/>
    <col min="3845" max="3845" width="1.6640625" style="1" customWidth="1"/>
    <col min="3846" max="3847" width="28.6640625" style="1" customWidth="1"/>
    <col min="3848" max="3848" width="22.88671875" style="1" bestFit="1" customWidth="1"/>
    <col min="3849" max="3850" width="40.109375" style="1" customWidth="1"/>
    <col min="3851" max="3851" width="27.33203125" style="1" customWidth="1"/>
    <col min="3852" max="3852" width="20.6640625" style="1" customWidth="1"/>
    <col min="3853" max="3853" width="22.44140625" style="1" customWidth="1"/>
    <col min="3854" max="3854" width="21.33203125" style="1" customWidth="1"/>
    <col min="3855" max="3855" width="16" style="1" bestFit="1" customWidth="1"/>
    <col min="3856" max="3856" width="49" style="1" customWidth="1"/>
    <col min="3857" max="4100" width="11.5546875" style="1"/>
    <col min="4101" max="4101" width="1.6640625" style="1" customWidth="1"/>
    <col min="4102" max="4103" width="28.6640625" style="1" customWidth="1"/>
    <col min="4104" max="4104" width="22.88671875" style="1" bestFit="1" customWidth="1"/>
    <col min="4105" max="4106" width="40.109375" style="1" customWidth="1"/>
    <col min="4107" max="4107" width="27.33203125" style="1" customWidth="1"/>
    <col min="4108" max="4108" width="20.6640625" style="1" customWidth="1"/>
    <col min="4109" max="4109" width="22.44140625" style="1" customWidth="1"/>
    <col min="4110" max="4110" width="21.33203125" style="1" customWidth="1"/>
    <col min="4111" max="4111" width="16" style="1" bestFit="1" customWidth="1"/>
    <col min="4112" max="4112" width="49" style="1" customWidth="1"/>
    <col min="4113" max="4356" width="11.5546875" style="1"/>
    <col min="4357" max="4357" width="1.6640625" style="1" customWidth="1"/>
    <col min="4358" max="4359" width="28.6640625" style="1" customWidth="1"/>
    <col min="4360" max="4360" width="22.88671875" style="1" bestFit="1" customWidth="1"/>
    <col min="4361" max="4362" width="40.109375" style="1" customWidth="1"/>
    <col min="4363" max="4363" width="27.33203125" style="1" customWidth="1"/>
    <col min="4364" max="4364" width="20.6640625" style="1" customWidth="1"/>
    <col min="4365" max="4365" width="22.44140625" style="1" customWidth="1"/>
    <col min="4366" max="4366" width="21.33203125" style="1" customWidth="1"/>
    <col min="4367" max="4367" width="16" style="1" bestFit="1" customWidth="1"/>
    <col min="4368" max="4368" width="49" style="1" customWidth="1"/>
    <col min="4369" max="4612" width="11.5546875" style="1"/>
    <col min="4613" max="4613" width="1.6640625" style="1" customWidth="1"/>
    <col min="4614" max="4615" width="28.6640625" style="1" customWidth="1"/>
    <col min="4616" max="4616" width="22.88671875" style="1" bestFit="1" customWidth="1"/>
    <col min="4617" max="4618" width="40.109375" style="1" customWidth="1"/>
    <col min="4619" max="4619" width="27.33203125" style="1" customWidth="1"/>
    <col min="4620" max="4620" width="20.6640625" style="1" customWidth="1"/>
    <col min="4621" max="4621" width="22.44140625" style="1" customWidth="1"/>
    <col min="4622" max="4622" width="21.33203125" style="1" customWidth="1"/>
    <col min="4623" max="4623" width="16" style="1" bestFit="1" customWidth="1"/>
    <col min="4624" max="4624" width="49" style="1" customWidth="1"/>
    <col min="4625" max="4868" width="11.5546875" style="1"/>
    <col min="4869" max="4869" width="1.6640625" style="1" customWidth="1"/>
    <col min="4870" max="4871" width="28.6640625" style="1" customWidth="1"/>
    <col min="4872" max="4872" width="22.88671875" style="1" bestFit="1" customWidth="1"/>
    <col min="4873" max="4874" width="40.109375" style="1" customWidth="1"/>
    <col min="4875" max="4875" width="27.33203125" style="1" customWidth="1"/>
    <col min="4876" max="4876" width="20.6640625" style="1" customWidth="1"/>
    <col min="4877" max="4877" width="22.44140625" style="1" customWidth="1"/>
    <col min="4878" max="4878" width="21.33203125" style="1" customWidth="1"/>
    <col min="4879" max="4879" width="16" style="1" bestFit="1" customWidth="1"/>
    <col min="4880" max="4880" width="49" style="1" customWidth="1"/>
    <col min="4881" max="5124" width="11.5546875" style="1"/>
    <col min="5125" max="5125" width="1.6640625" style="1" customWidth="1"/>
    <col min="5126" max="5127" width="28.6640625" style="1" customWidth="1"/>
    <col min="5128" max="5128" width="22.88671875" style="1" bestFit="1" customWidth="1"/>
    <col min="5129" max="5130" width="40.109375" style="1" customWidth="1"/>
    <col min="5131" max="5131" width="27.33203125" style="1" customWidth="1"/>
    <col min="5132" max="5132" width="20.6640625" style="1" customWidth="1"/>
    <col min="5133" max="5133" width="22.44140625" style="1" customWidth="1"/>
    <col min="5134" max="5134" width="21.33203125" style="1" customWidth="1"/>
    <col min="5135" max="5135" width="16" style="1" bestFit="1" customWidth="1"/>
    <col min="5136" max="5136" width="49" style="1" customWidth="1"/>
    <col min="5137" max="5380" width="11.5546875" style="1"/>
    <col min="5381" max="5381" width="1.6640625" style="1" customWidth="1"/>
    <col min="5382" max="5383" width="28.6640625" style="1" customWidth="1"/>
    <col min="5384" max="5384" width="22.88671875" style="1" bestFit="1" customWidth="1"/>
    <col min="5385" max="5386" width="40.109375" style="1" customWidth="1"/>
    <col min="5387" max="5387" width="27.33203125" style="1" customWidth="1"/>
    <col min="5388" max="5388" width="20.6640625" style="1" customWidth="1"/>
    <col min="5389" max="5389" width="22.44140625" style="1" customWidth="1"/>
    <col min="5390" max="5390" width="21.33203125" style="1" customWidth="1"/>
    <col min="5391" max="5391" width="16" style="1" bestFit="1" customWidth="1"/>
    <col min="5392" max="5392" width="49" style="1" customWidth="1"/>
    <col min="5393" max="5636" width="11.5546875" style="1"/>
    <col min="5637" max="5637" width="1.6640625" style="1" customWidth="1"/>
    <col min="5638" max="5639" width="28.6640625" style="1" customWidth="1"/>
    <col min="5640" max="5640" width="22.88671875" style="1" bestFit="1" customWidth="1"/>
    <col min="5641" max="5642" width="40.109375" style="1" customWidth="1"/>
    <col min="5643" max="5643" width="27.33203125" style="1" customWidth="1"/>
    <col min="5644" max="5644" width="20.6640625" style="1" customWidth="1"/>
    <col min="5645" max="5645" width="22.44140625" style="1" customWidth="1"/>
    <col min="5646" max="5646" width="21.33203125" style="1" customWidth="1"/>
    <col min="5647" max="5647" width="16" style="1" bestFit="1" customWidth="1"/>
    <col min="5648" max="5648" width="49" style="1" customWidth="1"/>
    <col min="5649" max="5892" width="11.5546875" style="1"/>
    <col min="5893" max="5893" width="1.6640625" style="1" customWidth="1"/>
    <col min="5894" max="5895" width="28.6640625" style="1" customWidth="1"/>
    <col min="5896" max="5896" width="22.88671875" style="1" bestFit="1" customWidth="1"/>
    <col min="5897" max="5898" width="40.109375" style="1" customWidth="1"/>
    <col min="5899" max="5899" width="27.33203125" style="1" customWidth="1"/>
    <col min="5900" max="5900" width="20.6640625" style="1" customWidth="1"/>
    <col min="5901" max="5901" width="22.44140625" style="1" customWidth="1"/>
    <col min="5902" max="5902" width="21.33203125" style="1" customWidth="1"/>
    <col min="5903" max="5903" width="16" style="1" bestFit="1" customWidth="1"/>
    <col min="5904" max="5904" width="49" style="1" customWidth="1"/>
    <col min="5905" max="6148" width="11.5546875" style="1"/>
    <col min="6149" max="6149" width="1.6640625" style="1" customWidth="1"/>
    <col min="6150" max="6151" width="28.6640625" style="1" customWidth="1"/>
    <col min="6152" max="6152" width="22.88671875" style="1" bestFit="1" customWidth="1"/>
    <col min="6153" max="6154" width="40.109375" style="1" customWidth="1"/>
    <col min="6155" max="6155" width="27.33203125" style="1" customWidth="1"/>
    <col min="6156" max="6156" width="20.6640625" style="1" customWidth="1"/>
    <col min="6157" max="6157" width="22.44140625" style="1" customWidth="1"/>
    <col min="6158" max="6158" width="21.33203125" style="1" customWidth="1"/>
    <col min="6159" max="6159" width="16" style="1" bestFit="1" customWidth="1"/>
    <col min="6160" max="6160" width="49" style="1" customWidth="1"/>
    <col min="6161" max="6404" width="11.5546875" style="1"/>
    <col min="6405" max="6405" width="1.6640625" style="1" customWidth="1"/>
    <col min="6406" max="6407" width="28.6640625" style="1" customWidth="1"/>
    <col min="6408" max="6408" width="22.88671875" style="1" bestFit="1" customWidth="1"/>
    <col min="6409" max="6410" width="40.109375" style="1" customWidth="1"/>
    <col min="6411" max="6411" width="27.33203125" style="1" customWidth="1"/>
    <col min="6412" max="6412" width="20.6640625" style="1" customWidth="1"/>
    <col min="6413" max="6413" width="22.44140625" style="1" customWidth="1"/>
    <col min="6414" max="6414" width="21.33203125" style="1" customWidth="1"/>
    <col min="6415" max="6415" width="16" style="1" bestFit="1" customWidth="1"/>
    <col min="6416" max="6416" width="49" style="1" customWidth="1"/>
    <col min="6417" max="6660" width="11.5546875" style="1"/>
    <col min="6661" max="6661" width="1.6640625" style="1" customWidth="1"/>
    <col min="6662" max="6663" width="28.6640625" style="1" customWidth="1"/>
    <col min="6664" max="6664" width="22.88671875" style="1" bestFit="1" customWidth="1"/>
    <col min="6665" max="6666" width="40.109375" style="1" customWidth="1"/>
    <col min="6667" max="6667" width="27.33203125" style="1" customWidth="1"/>
    <col min="6668" max="6668" width="20.6640625" style="1" customWidth="1"/>
    <col min="6669" max="6669" width="22.44140625" style="1" customWidth="1"/>
    <col min="6670" max="6670" width="21.33203125" style="1" customWidth="1"/>
    <col min="6671" max="6671" width="16" style="1" bestFit="1" customWidth="1"/>
    <col min="6672" max="6672" width="49" style="1" customWidth="1"/>
    <col min="6673" max="6916" width="11.5546875" style="1"/>
    <col min="6917" max="6917" width="1.6640625" style="1" customWidth="1"/>
    <col min="6918" max="6919" width="28.6640625" style="1" customWidth="1"/>
    <col min="6920" max="6920" width="22.88671875" style="1" bestFit="1" customWidth="1"/>
    <col min="6921" max="6922" width="40.109375" style="1" customWidth="1"/>
    <col min="6923" max="6923" width="27.33203125" style="1" customWidth="1"/>
    <col min="6924" max="6924" width="20.6640625" style="1" customWidth="1"/>
    <col min="6925" max="6925" width="22.44140625" style="1" customWidth="1"/>
    <col min="6926" max="6926" width="21.33203125" style="1" customWidth="1"/>
    <col min="6927" max="6927" width="16" style="1" bestFit="1" customWidth="1"/>
    <col min="6928" max="6928" width="49" style="1" customWidth="1"/>
    <col min="6929" max="7172" width="11.5546875" style="1"/>
    <col min="7173" max="7173" width="1.6640625" style="1" customWidth="1"/>
    <col min="7174" max="7175" width="28.6640625" style="1" customWidth="1"/>
    <col min="7176" max="7176" width="22.88671875" style="1" bestFit="1" customWidth="1"/>
    <col min="7177" max="7178" width="40.109375" style="1" customWidth="1"/>
    <col min="7179" max="7179" width="27.33203125" style="1" customWidth="1"/>
    <col min="7180" max="7180" width="20.6640625" style="1" customWidth="1"/>
    <col min="7181" max="7181" width="22.44140625" style="1" customWidth="1"/>
    <col min="7182" max="7182" width="21.33203125" style="1" customWidth="1"/>
    <col min="7183" max="7183" width="16" style="1" bestFit="1" customWidth="1"/>
    <col min="7184" max="7184" width="49" style="1" customWidth="1"/>
    <col min="7185" max="7428" width="11.5546875" style="1"/>
    <col min="7429" max="7429" width="1.6640625" style="1" customWidth="1"/>
    <col min="7430" max="7431" width="28.6640625" style="1" customWidth="1"/>
    <col min="7432" max="7432" width="22.88671875" style="1" bestFit="1" customWidth="1"/>
    <col min="7433" max="7434" width="40.109375" style="1" customWidth="1"/>
    <col min="7435" max="7435" width="27.33203125" style="1" customWidth="1"/>
    <col min="7436" max="7436" width="20.6640625" style="1" customWidth="1"/>
    <col min="7437" max="7437" width="22.44140625" style="1" customWidth="1"/>
    <col min="7438" max="7438" width="21.33203125" style="1" customWidth="1"/>
    <col min="7439" max="7439" width="16" style="1" bestFit="1" customWidth="1"/>
    <col min="7440" max="7440" width="49" style="1" customWidth="1"/>
    <col min="7441" max="7684" width="11.5546875" style="1"/>
    <col min="7685" max="7685" width="1.6640625" style="1" customWidth="1"/>
    <col min="7686" max="7687" width="28.6640625" style="1" customWidth="1"/>
    <col min="7688" max="7688" width="22.88671875" style="1" bestFit="1" customWidth="1"/>
    <col min="7689" max="7690" width="40.109375" style="1" customWidth="1"/>
    <col min="7691" max="7691" width="27.33203125" style="1" customWidth="1"/>
    <col min="7692" max="7692" width="20.6640625" style="1" customWidth="1"/>
    <col min="7693" max="7693" width="22.44140625" style="1" customWidth="1"/>
    <col min="7694" max="7694" width="21.33203125" style="1" customWidth="1"/>
    <col min="7695" max="7695" width="16" style="1" bestFit="1" customWidth="1"/>
    <col min="7696" max="7696" width="49" style="1" customWidth="1"/>
    <col min="7697" max="7940" width="11.5546875" style="1"/>
    <col min="7941" max="7941" width="1.6640625" style="1" customWidth="1"/>
    <col min="7942" max="7943" width="28.6640625" style="1" customWidth="1"/>
    <col min="7944" max="7944" width="22.88671875" style="1" bestFit="1" customWidth="1"/>
    <col min="7945" max="7946" width="40.109375" style="1" customWidth="1"/>
    <col min="7947" max="7947" width="27.33203125" style="1" customWidth="1"/>
    <col min="7948" max="7948" width="20.6640625" style="1" customWidth="1"/>
    <col min="7949" max="7949" width="22.44140625" style="1" customWidth="1"/>
    <col min="7950" max="7950" width="21.33203125" style="1" customWidth="1"/>
    <col min="7951" max="7951" width="16" style="1" bestFit="1" customWidth="1"/>
    <col min="7952" max="7952" width="49" style="1" customWidth="1"/>
    <col min="7953" max="8196" width="11.5546875" style="1"/>
    <col min="8197" max="8197" width="1.6640625" style="1" customWidth="1"/>
    <col min="8198" max="8199" width="28.6640625" style="1" customWidth="1"/>
    <col min="8200" max="8200" width="22.88671875" style="1" bestFit="1" customWidth="1"/>
    <col min="8201" max="8202" width="40.109375" style="1" customWidth="1"/>
    <col min="8203" max="8203" width="27.33203125" style="1" customWidth="1"/>
    <col min="8204" max="8204" width="20.6640625" style="1" customWidth="1"/>
    <col min="8205" max="8205" width="22.44140625" style="1" customWidth="1"/>
    <col min="8206" max="8206" width="21.33203125" style="1" customWidth="1"/>
    <col min="8207" max="8207" width="16" style="1" bestFit="1" customWidth="1"/>
    <col min="8208" max="8208" width="49" style="1" customWidth="1"/>
    <col min="8209" max="8452" width="11.5546875" style="1"/>
    <col min="8453" max="8453" width="1.6640625" style="1" customWidth="1"/>
    <col min="8454" max="8455" width="28.6640625" style="1" customWidth="1"/>
    <col min="8456" max="8456" width="22.88671875" style="1" bestFit="1" customWidth="1"/>
    <col min="8457" max="8458" width="40.109375" style="1" customWidth="1"/>
    <col min="8459" max="8459" width="27.33203125" style="1" customWidth="1"/>
    <col min="8460" max="8460" width="20.6640625" style="1" customWidth="1"/>
    <col min="8461" max="8461" width="22.44140625" style="1" customWidth="1"/>
    <col min="8462" max="8462" width="21.33203125" style="1" customWidth="1"/>
    <col min="8463" max="8463" width="16" style="1" bestFit="1" customWidth="1"/>
    <col min="8464" max="8464" width="49" style="1" customWidth="1"/>
    <col min="8465" max="8708" width="11.5546875" style="1"/>
    <col min="8709" max="8709" width="1.6640625" style="1" customWidth="1"/>
    <col min="8710" max="8711" width="28.6640625" style="1" customWidth="1"/>
    <col min="8712" max="8712" width="22.88671875" style="1" bestFit="1" customWidth="1"/>
    <col min="8713" max="8714" width="40.109375" style="1" customWidth="1"/>
    <col min="8715" max="8715" width="27.33203125" style="1" customWidth="1"/>
    <col min="8716" max="8716" width="20.6640625" style="1" customWidth="1"/>
    <col min="8717" max="8717" width="22.44140625" style="1" customWidth="1"/>
    <col min="8718" max="8718" width="21.33203125" style="1" customWidth="1"/>
    <col min="8719" max="8719" width="16" style="1" bestFit="1" customWidth="1"/>
    <col min="8720" max="8720" width="49" style="1" customWidth="1"/>
    <col min="8721" max="8964" width="11.5546875" style="1"/>
    <col min="8965" max="8965" width="1.6640625" style="1" customWidth="1"/>
    <col min="8966" max="8967" width="28.6640625" style="1" customWidth="1"/>
    <col min="8968" max="8968" width="22.88671875" style="1" bestFit="1" customWidth="1"/>
    <col min="8969" max="8970" width="40.109375" style="1" customWidth="1"/>
    <col min="8971" max="8971" width="27.33203125" style="1" customWidth="1"/>
    <col min="8972" max="8972" width="20.6640625" style="1" customWidth="1"/>
    <col min="8973" max="8973" width="22.44140625" style="1" customWidth="1"/>
    <col min="8974" max="8974" width="21.33203125" style="1" customWidth="1"/>
    <col min="8975" max="8975" width="16" style="1" bestFit="1" customWidth="1"/>
    <col min="8976" max="8976" width="49" style="1" customWidth="1"/>
    <col min="8977" max="9220" width="11.5546875" style="1"/>
    <col min="9221" max="9221" width="1.6640625" style="1" customWidth="1"/>
    <col min="9222" max="9223" width="28.6640625" style="1" customWidth="1"/>
    <col min="9224" max="9224" width="22.88671875" style="1" bestFit="1" customWidth="1"/>
    <col min="9225" max="9226" width="40.109375" style="1" customWidth="1"/>
    <col min="9227" max="9227" width="27.33203125" style="1" customWidth="1"/>
    <col min="9228" max="9228" width="20.6640625" style="1" customWidth="1"/>
    <col min="9229" max="9229" width="22.44140625" style="1" customWidth="1"/>
    <col min="9230" max="9230" width="21.33203125" style="1" customWidth="1"/>
    <col min="9231" max="9231" width="16" style="1" bestFit="1" customWidth="1"/>
    <col min="9232" max="9232" width="49" style="1" customWidth="1"/>
    <col min="9233" max="9476" width="11.5546875" style="1"/>
    <col min="9477" max="9477" width="1.6640625" style="1" customWidth="1"/>
    <col min="9478" max="9479" width="28.6640625" style="1" customWidth="1"/>
    <col min="9480" max="9480" width="22.88671875" style="1" bestFit="1" customWidth="1"/>
    <col min="9481" max="9482" width="40.109375" style="1" customWidth="1"/>
    <col min="9483" max="9483" width="27.33203125" style="1" customWidth="1"/>
    <col min="9484" max="9484" width="20.6640625" style="1" customWidth="1"/>
    <col min="9485" max="9485" width="22.44140625" style="1" customWidth="1"/>
    <col min="9486" max="9486" width="21.33203125" style="1" customWidth="1"/>
    <col min="9487" max="9487" width="16" style="1" bestFit="1" customWidth="1"/>
    <col min="9488" max="9488" width="49" style="1" customWidth="1"/>
    <col min="9489" max="9732" width="11.5546875" style="1"/>
    <col min="9733" max="9733" width="1.6640625" style="1" customWidth="1"/>
    <col min="9734" max="9735" width="28.6640625" style="1" customWidth="1"/>
    <col min="9736" max="9736" width="22.88671875" style="1" bestFit="1" customWidth="1"/>
    <col min="9737" max="9738" width="40.109375" style="1" customWidth="1"/>
    <col min="9739" max="9739" width="27.33203125" style="1" customWidth="1"/>
    <col min="9740" max="9740" width="20.6640625" style="1" customWidth="1"/>
    <col min="9741" max="9741" width="22.44140625" style="1" customWidth="1"/>
    <col min="9742" max="9742" width="21.33203125" style="1" customWidth="1"/>
    <col min="9743" max="9743" width="16" style="1" bestFit="1" customWidth="1"/>
    <col min="9744" max="9744" width="49" style="1" customWidth="1"/>
    <col min="9745" max="9988" width="11.5546875" style="1"/>
    <col min="9989" max="9989" width="1.6640625" style="1" customWidth="1"/>
    <col min="9990" max="9991" width="28.6640625" style="1" customWidth="1"/>
    <col min="9992" max="9992" width="22.88671875" style="1" bestFit="1" customWidth="1"/>
    <col min="9993" max="9994" width="40.109375" style="1" customWidth="1"/>
    <col min="9995" max="9995" width="27.33203125" style="1" customWidth="1"/>
    <col min="9996" max="9996" width="20.6640625" style="1" customWidth="1"/>
    <col min="9997" max="9997" width="22.44140625" style="1" customWidth="1"/>
    <col min="9998" max="9998" width="21.33203125" style="1" customWidth="1"/>
    <col min="9999" max="9999" width="16" style="1" bestFit="1" customWidth="1"/>
    <col min="10000" max="10000" width="49" style="1" customWidth="1"/>
    <col min="10001" max="10244" width="11.5546875" style="1"/>
    <col min="10245" max="10245" width="1.6640625" style="1" customWidth="1"/>
    <col min="10246" max="10247" width="28.6640625" style="1" customWidth="1"/>
    <col min="10248" max="10248" width="22.88671875" style="1" bestFit="1" customWidth="1"/>
    <col min="10249" max="10250" width="40.109375" style="1" customWidth="1"/>
    <col min="10251" max="10251" width="27.33203125" style="1" customWidth="1"/>
    <col min="10252" max="10252" width="20.6640625" style="1" customWidth="1"/>
    <col min="10253" max="10253" width="22.44140625" style="1" customWidth="1"/>
    <col min="10254" max="10254" width="21.33203125" style="1" customWidth="1"/>
    <col min="10255" max="10255" width="16" style="1" bestFit="1" customWidth="1"/>
    <col min="10256" max="10256" width="49" style="1" customWidth="1"/>
    <col min="10257" max="10500" width="11.5546875" style="1"/>
    <col min="10501" max="10501" width="1.6640625" style="1" customWidth="1"/>
    <col min="10502" max="10503" width="28.6640625" style="1" customWidth="1"/>
    <col min="10504" max="10504" width="22.88671875" style="1" bestFit="1" customWidth="1"/>
    <col min="10505" max="10506" width="40.109375" style="1" customWidth="1"/>
    <col min="10507" max="10507" width="27.33203125" style="1" customWidth="1"/>
    <col min="10508" max="10508" width="20.6640625" style="1" customWidth="1"/>
    <col min="10509" max="10509" width="22.44140625" style="1" customWidth="1"/>
    <col min="10510" max="10510" width="21.33203125" style="1" customWidth="1"/>
    <col min="10511" max="10511" width="16" style="1" bestFit="1" customWidth="1"/>
    <col min="10512" max="10512" width="49" style="1" customWidth="1"/>
    <col min="10513" max="10756" width="11.5546875" style="1"/>
    <col min="10757" max="10757" width="1.6640625" style="1" customWidth="1"/>
    <col min="10758" max="10759" width="28.6640625" style="1" customWidth="1"/>
    <col min="10760" max="10760" width="22.88671875" style="1" bestFit="1" customWidth="1"/>
    <col min="10761" max="10762" width="40.109375" style="1" customWidth="1"/>
    <col min="10763" max="10763" width="27.33203125" style="1" customWidth="1"/>
    <col min="10764" max="10764" width="20.6640625" style="1" customWidth="1"/>
    <col min="10765" max="10765" width="22.44140625" style="1" customWidth="1"/>
    <col min="10766" max="10766" width="21.33203125" style="1" customWidth="1"/>
    <col min="10767" max="10767" width="16" style="1" bestFit="1" customWidth="1"/>
    <col min="10768" max="10768" width="49" style="1" customWidth="1"/>
    <col min="10769" max="11012" width="11.5546875" style="1"/>
    <col min="11013" max="11013" width="1.6640625" style="1" customWidth="1"/>
    <col min="11014" max="11015" width="28.6640625" style="1" customWidth="1"/>
    <col min="11016" max="11016" width="22.88671875" style="1" bestFit="1" customWidth="1"/>
    <col min="11017" max="11018" width="40.109375" style="1" customWidth="1"/>
    <col min="11019" max="11019" width="27.33203125" style="1" customWidth="1"/>
    <col min="11020" max="11020" width="20.6640625" style="1" customWidth="1"/>
    <col min="11021" max="11021" width="22.44140625" style="1" customWidth="1"/>
    <col min="11022" max="11022" width="21.33203125" style="1" customWidth="1"/>
    <col min="11023" max="11023" width="16" style="1" bestFit="1" customWidth="1"/>
    <col min="11024" max="11024" width="49" style="1" customWidth="1"/>
    <col min="11025" max="11268" width="11.5546875" style="1"/>
    <col min="11269" max="11269" width="1.6640625" style="1" customWidth="1"/>
    <col min="11270" max="11271" width="28.6640625" style="1" customWidth="1"/>
    <col min="11272" max="11272" width="22.88671875" style="1" bestFit="1" customWidth="1"/>
    <col min="11273" max="11274" width="40.109375" style="1" customWidth="1"/>
    <col min="11275" max="11275" width="27.33203125" style="1" customWidth="1"/>
    <col min="11276" max="11276" width="20.6640625" style="1" customWidth="1"/>
    <col min="11277" max="11277" width="22.44140625" style="1" customWidth="1"/>
    <col min="11278" max="11278" width="21.33203125" style="1" customWidth="1"/>
    <col min="11279" max="11279" width="16" style="1" bestFit="1" customWidth="1"/>
    <col min="11280" max="11280" width="49" style="1" customWidth="1"/>
    <col min="11281" max="11524" width="11.5546875" style="1"/>
    <col min="11525" max="11525" width="1.6640625" style="1" customWidth="1"/>
    <col min="11526" max="11527" width="28.6640625" style="1" customWidth="1"/>
    <col min="11528" max="11528" width="22.88671875" style="1" bestFit="1" customWidth="1"/>
    <col min="11529" max="11530" width="40.109375" style="1" customWidth="1"/>
    <col min="11531" max="11531" width="27.33203125" style="1" customWidth="1"/>
    <col min="11532" max="11532" width="20.6640625" style="1" customWidth="1"/>
    <col min="11533" max="11533" width="22.44140625" style="1" customWidth="1"/>
    <col min="11534" max="11534" width="21.33203125" style="1" customWidth="1"/>
    <col min="11535" max="11535" width="16" style="1" bestFit="1" customWidth="1"/>
    <col min="11536" max="11536" width="49" style="1" customWidth="1"/>
    <col min="11537" max="11780" width="11.5546875" style="1"/>
    <col min="11781" max="11781" width="1.6640625" style="1" customWidth="1"/>
    <col min="11782" max="11783" width="28.6640625" style="1" customWidth="1"/>
    <col min="11784" max="11784" width="22.88671875" style="1" bestFit="1" customWidth="1"/>
    <col min="11785" max="11786" width="40.109375" style="1" customWidth="1"/>
    <col min="11787" max="11787" width="27.33203125" style="1" customWidth="1"/>
    <col min="11788" max="11788" width="20.6640625" style="1" customWidth="1"/>
    <col min="11789" max="11789" width="22.44140625" style="1" customWidth="1"/>
    <col min="11790" max="11790" width="21.33203125" style="1" customWidth="1"/>
    <col min="11791" max="11791" width="16" style="1" bestFit="1" customWidth="1"/>
    <col min="11792" max="11792" width="49" style="1" customWidth="1"/>
    <col min="11793" max="12036" width="11.5546875" style="1"/>
    <col min="12037" max="12037" width="1.6640625" style="1" customWidth="1"/>
    <col min="12038" max="12039" width="28.6640625" style="1" customWidth="1"/>
    <col min="12040" max="12040" width="22.88671875" style="1" bestFit="1" customWidth="1"/>
    <col min="12041" max="12042" width="40.109375" style="1" customWidth="1"/>
    <col min="12043" max="12043" width="27.33203125" style="1" customWidth="1"/>
    <col min="12044" max="12044" width="20.6640625" style="1" customWidth="1"/>
    <col min="12045" max="12045" width="22.44140625" style="1" customWidth="1"/>
    <col min="12046" max="12046" width="21.33203125" style="1" customWidth="1"/>
    <col min="12047" max="12047" width="16" style="1" bestFit="1" customWidth="1"/>
    <col min="12048" max="12048" width="49" style="1" customWidth="1"/>
    <col min="12049" max="12292" width="11.5546875" style="1"/>
    <col min="12293" max="12293" width="1.6640625" style="1" customWidth="1"/>
    <col min="12294" max="12295" width="28.6640625" style="1" customWidth="1"/>
    <col min="12296" max="12296" width="22.88671875" style="1" bestFit="1" customWidth="1"/>
    <col min="12297" max="12298" width="40.109375" style="1" customWidth="1"/>
    <col min="12299" max="12299" width="27.33203125" style="1" customWidth="1"/>
    <col min="12300" max="12300" width="20.6640625" style="1" customWidth="1"/>
    <col min="12301" max="12301" width="22.44140625" style="1" customWidth="1"/>
    <col min="12302" max="12302" width="21.33203125" style="1" customWidth="1"/>
    <col min="12303" max="12303" width="16" style="1" bestFit="1" customWidth="1"/>
    <col min="12304" max="12304" width="49" style="1" customWidth="1"/>
    <col min="12305" max="12548" width="11.5546875" style="1"/>
    <col min="12549" max="12549" width="1.6640625" style="1" customWidth="1"/>
    <col min="12550" max="12551" width="28.6640625" style="1" customWidth="1"/>
    <col min="12552" max="12552" width="22.88671875" style="1" bestFit="1" customWidth="1"/>
    <col min="12553" max="12554" width="40.109375" style="1" customWidth="1"/>
    <col min="12555" max="12555" width="27.33203125" style="1" customWidth="1"/>
    <col min="12556" max="12556" width="20.6640625" style="1" customWidth="1"/>
    <col min="12557" max="12557" width="22.44140625" style="1" customWidth="1"/>
    <col min="12558" max="12558" width="21.33203125" style="1" customWidth="1"/>
    <col min="12559" max="12559" width="16" style="1" bestFit="1" customWidth="1"/>
    <col min="12560" max="12560" width="49" style="1" customWidth="1"/>
    <col min="12561" max="12804" width="11.5546875" style="1"/>
    <col min="12805" max="12805" width="1.6640625" style="1" customWidth="1"/>
    <col min="12806" max="12807" width="28.6640625" style="1" customWidth="1"/>
    <col min="12808" max="12808" width="22.88671875" style="1" bestFit="1" customWidth="1"/>
    <col min="12809" max="12810" width="40.109375" style="1" customWidth="1"/>
    <col min="12811" max="12811" width="27.33203125" style="1" customWidth="1"/>
    <col min="12812" max="12812" width="20.6640625" style="1" customWidth="1"/>
    <col min="12813" max="12813" width="22.44140625" style="1" customWidth="1"/>
    <col min="12814" max="12814" width="21.33203125" style="1" customWidth="1"/>
    <col min="12815" max="12815" width="16" style="1" bestFit="1" customWidth="1"/>
    <col min="12816" max="12816" width="49" style="1" customWidth="1"/>
    <col min="12817" max="13060" width="11.5546875" style="1"/>
    <col min="13061" max="13061" width="1.6640625" style="1" customWidth="1"/>
    <col min="13062" max="13063" width="28.6640625" style="1" customWidth="1"/>
    <col min="13064" max="13064" width="22.88671875" style="1" bestFit="1" customWidth="1"/>
    <col min="13065" max="13066" width="40.109375" style="1" customWidth="1"/>
    <col min="13067" max="13067" width="27.33203125" style="1" customWidth="1"/>
    <col min="13068" max="13068" width="20.6640625" style="1" customWidth="1"/>
    <col min="13069" max="13069" width="22.44140625" style="1" customWidth="1"/>
    <col min="13070" max="13070" width="21.33203125" style="1" customWidth="1"/>
    <col min="13071" max="13071" width="16" style="1" bestFit="1" customWidth="1"/>
    <col min="13072" max="13072" width="49" style="1" customWidth="1"/>
    <col min="13073" max="13316" width="11.5546875" style="1"/>
    <col min="13317" max="13317" width="1.6640625" style="1" customWidth="1"/>
    <col min="13318" max="13319" width="28.6640625" style="1" customWidth="1"/>
    <col min="13320" max="13320" width="22.88671875" style="1" bestFit="1" customWidth="1"/>
    <col min="13321" max="13322" width="40.109375" style="1" customWidth="1"/>
    <col min="13323" max="13323" width="27.33203125" style="1" customWidth="1"/>
    <col min="13324" max="13324" width="20.6640625" style="1" customWidth="1"/>
    <col min="13325" max="13325" width="22.44140625" style="1" customWidth="1"/>
    <col min="13326" max="13326" width="21.33203125" style="1" customWidth="1"/>
    <col min="13327" max="13327" width="16" style="1" bestFit="1" customWidth="1"/>
    <col min="13328" max="13328" width="49" style="1" customWidth="1"/>
    <col min="13329" max="13572" width="11.5546875" style="1"/>
    <col min="13573" max="13573" width="1.6640625" style="1" customWidth="1"/>
    <col min="13574" max="13575" width="28.6640625" style="1" customWidth="1"/>
    <col min="13576" max="13576" width="22.88671875" style="1" bestFit="1" customWidth="1"/>
    <col min="13577" max="13578" width="40.109375" style="1" customWidth="1"/>
    <col min="13579" max="13579" width="27.33203125" style="1" customWidth="1"/>
    <col min="13580" max="13580" width="20.6640625" style="1" customWidth="1"/>
    <col min="13581" max="13581" width="22.44140625" style="1" customWidth="1"/>
    <col min="13582" max="13582" width="21.33203125" style="1" customWidth="1"/>
    <col min="13583" max="13583" width="16" style="1" bestFit="1" customWidth="1"/>
    <col min="13584" max="13584" width="49" style="1" customWidth="1"/>
    <col min="13585" max="13828" width="11.5546875" style="1"/>
    <col min="13829" max="13829" width="1.6640625" style="1" customWidth="1"/>
    <col min="13830" max="13831" width="28.6640625" style="1" customWidth="1"/>
    <col min="13832" max="13832" width="22.88671875" style="1" bestFit="1" customWidth="1"/>
    <col min="13833" max="13834" width="40.109375" style="1" customWidth="1"/>
    <col min="13835" max="13835" width="27.33203125" style="1" customWidth="1"/>
    <col min="13836" max="13836" width="20.6640625" style="1" customWidth="1"/>
    <col min="13837" max="13837" width="22.44140625" style="1" customWidth="1"/>
    <col min="13838" max="13838" width="21.33203125" style="1" customWidth="1"/>
    <col min="13839" max="13839" width="16" style="1" bestFit="1" customWidth="1"/>
    <col min="13840" max="13840" width="49" style="1" customWidth="1"/>
    <col min="13841" max="14084" width="11.5546875" style="1"/>
    <col min="14085" max="14085" width="1.6640625" style="1" customWidth="1"/>
    <col min="14086" max="14087" width="28.6640625" style="1" customWidth="1"/>
    <col min="14088" max="14088" width="22.88671875" style="1" bestFit="1" customWidth="1"/>
    <col min="14089" max="14090" width="40.109375" style="1" customWidth="1"/>
    <col min="14091" max="14091" width="27.33203125" style="1" customWidth="1"/>
    <col min="14092" max="14092" width="20.6640625" style="1" customWidth="1"/>
    <col min="14093" max="14093" width="22.44140625" style="1" customWidth="1"/>
    <col min="14094" max="14094" width="21.33203125" style="1" customWidth="1"/>
    <col min="14095" max="14095" width="16" style="1" bestFit="1" customWidth="1"/>
    <col min="14096" max="14096" width="49" style="1" customWidth="1"/>
    <col min="14097" max="14340" width="11.5546875" style="1"/>
    <col min="14341" max="14341" width="1.6640625" style="1" customWidth="1"/>
    <col min="14342" max="14343" width="28.6640625" style="1" customWidth="1"/>
    <col min="14344" max="14344" width="22.88671875" style="1" bestFit="1" customWidth="1"/>
    <col min="14345" max="14346" width="40.109375" style="1" customWidth="1"/>
    <col min="14347" max="14347" width="27.33203125" style="1" customWidth="1"/>
    <col min="14348" max="14348" width="20.6640625" style="1" customWidth="1"/>
    <col min="14349" max="14349" width="22.44140625" style="1" customWidth="1"/>
    <col min="14350" max="14350" width="21.33203125" style="1" customWidth="1"/>
    <col min="14351" max="14351" width="16" style="1" bestFit="1" customWidth="1"/>
    <col min="14352" max="14352" width="49" style="1" customWidth="1"/>
    <col min="14353" max="14596" width="11.5546875" style="1"/>
    <col min="14597" max="14597" width="1.6640625" style="1" customWidth="1"/>
    <col min="14598" max="14599" width="28.6640625" style="1" customWidth="1"/>
    <col min="14600" max="14600" width="22.88671875" style="1" bestFit="1" customWidth="1"/>
    <col min="14601" max="14602" width="40.109375" style="1" customWidth="1"/>
    <col min="14603" max="14603" width="27.33203125" style="1" customWidth="1"/>
    <col min="14604" max="14604" width="20.6640625" style="1" customWidth="1"/>
    <col min="14605" max="14605" width="22.44140625" style="1" customWidth="1"/>
    <col min="14606" max="14606" width="21.33203125" style="1" customWidth="1"/>
    <col min="14607" max="14607" width="16" style="1" bestFit="1" customWidth="1"/>
    <col min="14608" max="14608" width="49" style="1" customWidth="1"/>
    <col min="14609" max="14852" width="11.5546875" style="1"/>
    <col min="14853" max="14853" width="1.6640625" style="1" customWidth="1"/>
    <col min="14854" max="14855" width="28.6640625" style="1" customWidth="1"/>
    <col min="14856" max="14856" width="22.88671875" style="1" bestFit="1" customWidth="1"/>
    <col min="14857" max="14858" width="40.109375" style="1" customWidth="1"/>
    <col min="14859" max="14859" width="27.33203125" style="1" customWidth="1"/>
    <col min="14860" max="14860" width="20.6640625" style="1" customWidth="1"/>
    <col min="14861" max="14861" width="22.44140625" style="1" customWidth="1"/>
    <col min="14862" max="14862" width="21.33203125" style="1" customWidth="1"/>
    <col min="14863" max="14863" width="16" style="1" bestFit="1" customWidth="1"/>
    <col min="14864" max="14864" width="49" style="1" customWidth="1"/>
    <col min="14865" max="15108" width="11.5546875" style="1"/>
    <col min="15109" max="15109" width="1.6640625" style="1" customWidth="1"/>
    <col min="15110" max="15111" width="28.6640625" style="1" customWidth="1"/>
    <col min="15112" max="15112" width="22.88671875" style="1" bestFit="1" customWidth="1"/>
    <col min="15113" max="15114" width="40.109375" style="1" customWidth="1"/>
    <col min="15115" max="15115" width="27.33203125" style="1" customWidth="1"/>
    <col min="15116" max="15116" width="20.6640625" style="1" customWidth="1"/>
    <col min="15117" max="15117" width="22.44140625" style="1" customWidth="1"/>
    <col min="15118" max="15118" width="21.33203125" style="1" customWidth="1"/>
    <col min="15119" max="15119" width="16" style="1" bestFit="1" customWidth="1"/>
    <col min="15120" max="15120" width="49" style="1" customWidth="1"/>
    <col min="15121" max="15364" width="11.5546875" style="1"/>
    <col min="15365" max="15365" width="1.6640625" style="1" customWidth="1"/>
    <col min="15366" max="15367" width="28.6640625" style="1" customWidth="1"/>
    <col min="15368" max="15368" width="22.88671875" style="1" bestFit="1" customWidth="1"/>
    <col min="15369" max="15370" width="40.109375" style="1" customWidth="1"/>
    <col min="15371" max="15371" width="27.33203125" style="1" customWidth="1"/>
    <col min="15372" max="15372" width="20.6640625" style="1" customWidth="1"/>
    <col min="15373" max="15373" width="22.44140625" style="1" customWidth="1"/>
    <col min="15374" max="15374" width="21.33203125" style="1" customWidth="1"/>
    <col min="15375" max="15375" width="16" style="1" bestFit="1" customWidth="1"/>
    <col min="15376" max="15376" width="49" style="1" customWidth="1"/>
    <col min="15377" max="15620" width="11.5546875" style="1"/>
    <col min="15621" max="15621" width="1.6640625" style="1" customWidth="1"/>
    <col min="15622" max="15623" width="28.6640625" style="1" customWidth="1"/>
    <col min="15624" max="15624" width="22.88671875" style="1" bestFit="1" customWidth="1"/>
    <col min="15625" max="15626" width="40.109375" style="1" customWidth="1"/>
    <col min="15627" max="15627" width="27.33203125" style="1" customWidth="1"/>
    <col min="15628" max="15628" width="20.6640625" style="1" customWidth="1"/>
    <col min="15629" max="15629" width="22.44140625" style="1" customWidth="1"/>
    <col min="15630" max="15630" width="21.33203125" style="1" customWidth="1"/>
    <col min="15631" max="15631" width="16" style="1" bestFit="1" customWidth="1"/>
    <col min="15632" max="15632" width="49" style="1" customWidth="1"/>
    <col min="15633" max="15876" width="11.5546875" style="1"/>
    <col min="15877" max="15877" width="1.6640625" style="1" customWidth="1"/>
    <col min="15878" max="15879" width="28.6640625" style="1" customWidth="1"/>
    <col min="15880" max="15880" width="22.88671875" style="1" bestFit="1" customWidth="1"/>
    <col min="15881" max="15882" width="40.109375" style="1" customWidth="1"/>
    <col min="15883" max="15883" width="27.33203125" style="1" customWidth="1"/>
    <col min="15884" max="15884" width="20.6640625" style="1" customWidth="1"/>
    <col min="15885" max="15885" width="22.44140625" style="1" customWidth="1"/>
    <col min="15886" max="15886" width="21.33203125" style="1" customWidth="1"/>
    <col min="15887" max="15887" width="16" style="1" bestFit="1" customWidth="1"/>
    <col min="15888" max="15888" width="49" style="1" customWidth="1"/>
    <col min="15889" max="16132" width="11.5546875" style="1"/>
    <col min="16133" max="16133" width="1.6640625" style="1" customWidth="1"/>
    <col min="16134" max="16135" width="28.6640625" style="1" customWidth="1"/>
    <col min="16136" max="16136" width="22.88671875" style="1" bestFit="1" customWidth="1"/>
    <col min="16137" max="16138" width="40.109375" style="1" customWidth="1"/>
    <col min="16139" max="16139" width="27.33203125" style="1" customWidth="1"/>
    <col min="16140" max="16140" width="20.6640625" style="1" customWidth="1"/>
    <col min="16141" max="16141" width="22.44140625" style="1" customWidth="1"/>
    <col min="16142" max="16142" width="21.33203125" style="1" customWidth="1"/>
    <col min="16143" max="16143" width="16" style="1" bestFit="1" customWidth="1"/>
    <col min="16144" max="16144" width="49" style="1" customWidth="1"/>
    <col min="16145" max="16384" width="11.5546875" style="1"/>
  </cols>
  <sheetData>
    <row r="2" spans="2:27" s="2" customFormat="1" ht="66.75" customHeight="1" x14ac:dyDescent="0.3">
      <c r="B2" s="590" t="s">
        <v>507</v>
      </c>
      <c r="C2" s="591"/>
      <c r="D2" s="591"/>
      <c r="E2" s="591"/>
      <c r="F2" s="591"/>
      <c r="G2" s="591"/>
      <c r="H2" s="591"/>
      <c r="I2" s="591"/>
      <c r="J2" s="591"/>
      <c r="K2" s="591"/>
      <c r="L2" s="591"/>
      <c r="M2" s="591"/>
      <c r="N2" s="591"/>
      <c r="O2" s="591"/>
      <c r="P2" s="591"/>
      <c r="Q2" s="591"/>
    </row>
    <row r="3" spans="2:27" s="3" customFormat="1" ht="13.8" thickBot="1" x14ac:dyDescent="0.35">
      <c r="P3" s="83"/>
    </row>
    <row r="4" spans="2:27" s="3" customFormat="1" ht="36" customHeight="1" thickBot="1" x14ac:dyDescent="0.35">
      <c r="B4" s="592" t="s">
        <v>1</v>
      </c>
      <c r="C4" s="593" t="s">
        <v>5</v>
      </c>
      <c r="D4" s="592" t="s">
        <v>2</v>
      </c>
      <c r="E4" s="592" t="s">
        <v>508</v>
      </c>
      <c r="F4" s="595" t="s">
        <v>3</v>
      </c>
      <c r="G4" s="592" t="s">
        <v>8</v>
      </c>
      <c r="H4" s="597" t="s">
        <v>862</v>
      </c>
      <c r="I4" s="598"/>
      <c r="J4" s="598"/>
      <c r="K4" s="598"/>
      <c r="L4" s="598"/>
      <c r="M4" s="599"/>
      <c r="O4" s="614" t="s">
        <v>871</v>
      </c>
      <c r="P4" s="615"/>
      <c r="Q4" s="615"/>
      <c r="R4" s="597" t="s">
        <v>868</v>
      </c>
      <c r="S4" s="598"/>
      <c r="T4" s="598"/>
      <c r="U4" s="598"/>
      <c r="V4" s="598"/>
      <c r="W4" s="599"/>
      <c r="Y4" s="614" t="s">
        <v>867</v>
      </c>
      <c r="Z4" s="615"/>
      <c r="AA4" s="615"/>
    </row>
    <row r="5" spans="2:27" s="3" customFormat="1" ht="15.75" customHeight="1" thickBot="1" x14ac:dyDescent="0.35">
      <c r="B5" s="592"/>
      <c r="C5" s="594"/>
      <c r="D5" s="592"/>
      <c r="E5" s="592"/>
      <c r="F5" s="596"/>
      <c r="G5" s="592"/>
      <c r="H5" s="600"/>
      <c r="I5" s="601"/>
      <c r="J5" s="601"/>
      <c r="K5" s="601"/>
      <c r="L5" s="601"/>
      <c r="M5" s="602"/>
      <c r="O5" s="614"/>
      <c r="P5" s="615"/>
      <c r="Q5" s="615"/>
      <c r="R5" s="600"/>
      <c r="S5" s="601"/>
      <c r="T5" s="601"/>
      <c r="U5" s="601"/>
      <c r="V5" s="601"/>
      <c r="W5" s="602"/>
      <c r="Y5" s="614"/>
      <c r="Z5" s="615"/>
      <c r="AA5" s="615"/>
    </row>
    <row r="6" spans="2:27" s="3" customFormat="1" ht="55.5" customHeight="1" thickBot="1" x14ac:dyDescent="0.35">
      <c r="B6" s="592"/>
      <c r="C6" s="594"/>
      <c r="D6" s="593"/>
      <c r="E6" s="593"/>
      <c r="F6" s="6" t="s">
        <v>7</v>
      </c>
      <c r="G6" s="481" t="s">
        <v>4</v>
      </c>
      <c r="H6" s="481" t="s">
        <v>10</v>
      </c>
      <c r="I6" s="481" t="s">
        <v>20</v>
      </c>
      <c r="J6" s="481" t="s">
        <v>21</v>
      </c>
      <c r="K6" s="481" t="s">
        <v>22</v>
      </c>
      <c r="L6" s="62" t="s">
        <v>11</v>
      </c>
      <c r="M6" s="62" t="s">
        <v>12</v>
      </c>
      <c r="N6" s="62" t="s">
        <v>509</v>
      </c>
      <c r="O6" s="62" t="s">
        <v>480</v>
      </c>
      <c r="P6" s="6" t="s">
        <v>481</v>
      </c>
      <c r="Q6" s="6" t="s">
        <v>378</v>
      </c>
      <c r="R6" s="481" t="s">
        <v>10</v>
      </c>
      <c r="S6" s="481" t="s">
        <v>20</v>
      </c>
      <c r="T6" s="481" t="s">
        <v>21</v>
      </c>
      <c r="U6" s="481" t="s">
        <v>22</v>
      </c>
      <c r="V6" s="62" t="s">
        <v>11</v>
      </c>
      <c r="W6" s="62" t="s">
        <v>12</v>
      </c>
      <c r="X6" s="62" t="s">
        <v>509</v>
      </c>
      <c r="Y6" s="62" t="s">
        <v>480</v>
      </c>
      <c r="Z6" s="6" t="s">
        <v>481</v>
      </c>
      <c r="AA6" s="6" t="s">
        <v>478</v>
      </c>
    </row>
    <row r="7" spans="2:27" ht="24" customHeight="1" thickBot="1" x14ac:dyDescent="0.35">
      <c r="B7" s="238" t="s">
        <v>510</v>
      </c>
      <c r="C7" s="239"/>
      <c r="D7" s="240"/>
      <c r="E7" s="240"/>
      <c r="F7" s="239"/>
      <c r="G7" s="239"/>
      <c r="H7" s="239"/>
      <c r="I7" s="239"/>
      <c r="J7" s="239"/>
      <c r="K7" s="239"/>
      <c r="L7" s="239"/>
      <c r="M7" s="241"/>
      <c r="O7" s="241"/>
      <c r="P7" s="242"/>
      <c r="Q7" s="241"/>
      <c r="R7" s="239"/>
      <c r="S7" s="239"/>
      <c r="T7" s="239"/>
      <c r="U7" s="239"/>
      <c r="V7" s="239"/>
      <c r="W7" s="241"/>
      <c r="Y7" s="241"/>
      <c r="Z7" s="242"/>
      <c r="AA7" s="241"/>
    </row>
    <row r="8" spans="2:27" ht="69" customHeight="1" x14ac:dyDescent="0.3">
      <c r="B8" s="243" t="s">
        <v>511</v>
      </c>
      <c r="C8" s="244"/>
      <c r="D8" s="488" t="s">
        <v>125</v>
      </c>
      <c r="E8" s="489">
        <v>2850000000</v>
      </c>
      <c r="F8" s="490" t="s">
        <v>19</v>
      </c>
      <c r="G8" s="488" t="s">
        <v>19</v>
      </c>
      <c r="H8" s="156" t="s">
        <v>512</v>
      </c>
      <c r="I8" s="156" t="s">
        <v>513</v>
      </c>
      <c r="J8" s="156" t="s">
        <v>499</v>
      </c>
      <c r="K8" s="245" t="s">
        <v>514</v>
      </c>
      <c r="L8" s="156" t="s">
        <v>514</v>
      </c>
      <c r="M8" s="164" t="s">
        <v>515</v>
      </c>
      <c r="N8" s="685" t="s">
        <v>516</v>
      </c>
      <c r="O8" s="164" t="s">
        <v>801</v>
      </c>
      <c r="P8" s="246" t="s">
        <v>927</v>
      </c>
      <c r="Q8" s="246" t="s">
        <v>519</v>
      </c>
      <c r="R8" s="156" t="s">
        <v>512</v>
      </c>
      <c r="S8" s="156" t="s">
        <v>636</v>
      </c>
      <c r="T8" s="156" t="s">
        <v>636</v>
      </c>
      <c r="U8" s="245" t="s">
        <v>514</v>
      </c>
      <c r="V8" s="156" t="s">
        <v>514</v>
      </c>
      <c r="W8" s="164" t="s">
        <v>515</v>
      </c>
      <c r="X8" s="685" t="s">
        <v>516</v>
      </c>
      <c r="Y8" s="164" t="s">
        <v>517</v>
      </c>
      <c r="Z8" s="497" t="s">
        <v>928</v>
      </c>
      <c r="AA8" s="246"/>
    </row>
    <row r="9" spans="2:27" ht="70.5" customHeight="1" x14ac:dyDescent="0.3">
      <c r="B9" s="247" t="s">
        <v>520</v>
      </c>
      <c r="C9" s="244"/>
      <c r="D9" s="370" t="s">
        <v>125</v>
      </c>
      <c r="E9" s="498"/>
      <c r="F9" s="165" t="s">
        <v>0</v>
      </c>
      <c r="G9" s="370" t="s">
        <v>19</v>
      </c>
      <c r="H9" s="156" t="s">
        <v>512</v>
      </c>
      <c r="I9" s="156" t="s">
        <v>521</v>
      </c>
      <c r="J9" s="156" t="s">
        <v>513</v>
      </c>
      <c r="K9" s="245" t="s">
        <v>495</v>
      </c>
      <c r="L9" s="156" t="s">
        <v>491</v>
      </c>
      <c r="M9" s="164" t="s">
        <v>522</v>
      </c>
      <c r="N9" s="685"/>
      <c r="O9" s="164" t="s">
        <v>517</v>
      </c>
      <c r="P9" s="673" t="s">
        <v>523</v>
      </c>
      <c r="Q9" s="673" t="s">
        <v>524</v>
      </c>
      <c r="R9" s="156" t="s">
        <v>512</v>
      </c>
      <c r="S9" s="156" t="s">
        <v>499</v>
      </c>
      <c r="T9" s="156" t="s">
        <v>636</v>
      </c>
      <c r="U9" s="245" t="s">
        <v>491</v>
      </c>
      <c r="V9" s="156" t="s">
        <v>514</v>
      </c>
      <c r="W9" s="164" t="s">
        <v>531</v>
      </c>
      <c r="X9" s="685"/>
      <c r="Y9" s="246" t="s">
        <v>212</v>
      </c>
      <c r="Z9" s="499" t="s">
        <v>929</v>
      </c>
      <c r="AA9" s="673"/>
    </row>
    <row r="10" spans="2:27" ht="45.75" customHeight="1" x14ac:dyDescent="0.3">
      <c r="B10" s="249" t="s">
        <v>525</v>
      </c>
      <c r="C10" s="244"/>
      <c r="D10" s="370" t="s">
        <v>125</v>
      </c>
      <c r="E10" s="248">
        <v>1000000000</v>
      </c>
      <c r="F10" s="165" t="s">
        <v>0</v>
      </c>
      <c r="G10" s="370" t="s">
        <v>19</v>
      </c>
      <c r="H10" s="156" t="s">
        <v>512</v>
      </c>
      <c r="I10" s="156" t="s">
        <v>521</v>
      </c>
      <c r="J10" s="156" t="s">
        <v>513</v>
      </c>
      <c r="K10" s="245" t="s">
        <v>499</v>
      </c>
      <c r="L10" s="156" t="s">
        <v>499</v>
      </c>
      <c r="M10" s="164" t="s">
        <v>514</v>
      </c>
      <c r="N10" s="685"/>
      <c r="O10" s="164" t="s">
        <v>517</v>
      </c>
      <c r="P10" s="686"/>
      <c r="Q10" s="686"/>
      <c r="R10" s="156" t="s">
        <v>512</v>
      </c>
      <c r="S10" s="156" t="s">
        <v>499</v>
      </c>
      <c r="T10" s="156" t="s">
        <v>636</v>
      </c>
      <c r="U10" s="245" t="s">
        <v>491</v>
      </c>
      <c r="V10" s="156" t="s">
        <v>514</v>
      </c>
      <c r="W10" s="164" t="s">
        <v>531</v>
      </c>
      <c r="X10" s="685"/>
      <c r="Y10" s="164" t="s">
        <v>487</v>
      </c>
      <c r="Z10" s="499" t="s">
        <v>930</v>
      </c>
      <c r="AA10" s="686"/>
    </row>
    <row r="11" spans="2:27" ht="42" customHeight="1" x14ac:dyDescent="0.3">
      <c r="B11" s="249" t="s">
        <v>526</v>
      </c>
      <c r="C11" s="244"/>
      <c r="D11" s="370" t="s">
        <v>125</v>
      </c>
      <c r="E11" s="248">
        <v>1000000000</v>
      </c>
      <c r="F11" s="165" t="s">
        <v>0</v>
      </c>
      <c r="G11" s="370" t="s">
        <v>19</v>
      </c>
      <c r="H11" s="156" t="s">
        <v>512</v>
      </c>
      <c r="I11" s="156" t="s">
        <v>521</v>
      </c>
      <c r="J11" s="156" t="s">
        <v>513</v>
      </c>
      <c r="K11" s="245" t="s">
        <v>499</v>
      </c>
      <c r="L11" s="156" t="s">
        <v>499</v>
      </c>
      <c r="M11" s="164" t="s">
        <v>514</v>
      </c>
      <c r="N11" s="685"/>
      <c r="O11" s="164" t="s">
        <v>517</v>
      </c>
      <c r="P11" s="686"/>
      <c r="Q11" s="686"/>
      <c r="R11" s="156" t="s">
        <v>512</v>
      </c>
      <c r="S11" s="156" t="s">
        <v>499</v>
      </c>
      <c r="T11" s="156" t="s">
        <v>636</v>
      </c>
      <c r="U11" s="245" t="s">
        <v>491</v>
      </c>
      <c r="V11" s="156" t="s">
        <v>514</v>
      </c>
      <c r="W11" s="164" t="s">
        <v>531</v>
      </c>
      <c r="X11" s="685"/>
      <c r="Y11" s="164" t="s">
        <v>517</v>
      </c>
      <c r="Z11" s="497" t="s">
        <v>931</v>
      </c>
      <c r="AA11" s="686"/>
    </row>
    <row r="12" spans="2:27" ht="41.25" customHeight="1" x14ac:dyDescent="0.3">
      <c r="B12" s="249" t="s">
        <v>527</v>
      </c>
      <c r="C12" s="244"/>
      <c r="D12" s="370" t="s">
        <v>125</v>
      </c>
      <c r="E12" s="248">
        <v>1290000000</v>
      </c>
      <c r="F12" s="165" t="s">
        <v>0</v>
      </c>
      <c r="G12" s="370" t="s">
        <v>19</v>
      </c>
      <c r="H12" s="156" t="s">
        <v>521</v>
      </c>
      <c r="I12" s="156" t="s">
        <v>521</v>
      </c>
      <c r="J12" s="156" t="s">
        <v>513</v>
      </c>
      <c r="K12" s="245" t="s">
        <v>495</v>
      </c>
      <c r="L12" s="156" t="s">
        <v>491</v>
      </c>
      <c r="M12" s="164" t="s">
        <v>522</v>
      </c>
      <c r="N12" s="685"/>
      <c r="O12" s="164" t="s">
        <v>517</v>
      </c>
      <c r="P12" s="686"/>
      <c r="Q12" s="686"/>
      <c r="R12" s="156" t="s">
        <v>512</v>
      </c>
      <c r="S12" s="156" t="s">
        <v>499</v>
      </c>
      <c r="T12" s="156" t="s">
        <v>636</v>
      </c>
      <c r="U12" s="245" t="s">
        <v>491</v>
      </c>
      <c r="V12" s="156" t="s">
        <v>514</v>
      </c>
      <c r="W12" s="164" t="s">
        <v>531</v>
      </c>
      <c r="X12" s="685"/>
      <c r="Y12" s="164" t="s">
        <v>517</v>
      </c>
      <c r="Z12" s="499" t="s">
        <v>932</v>
      </c>
      <c r="AA12" s="686"/>
    </row>
    <row r="13" spans="2:27" ht="35.25" customHeight="1" x14ac:dyDescent="0.3">
      <c r="B13" s="250" t="s">
        <v>528</v>
      </c>
      <c r="C13" s="244"/>
      <c r="D13" s="370" t="s">
        <v>125</v>
      </c>
      <c r="E13" s="248">
        <v>1000000000</v>
      </c>
      <c r="F13" s="165" t="s">
        <v>0</v>
      </c>
      <c r="G13" s="370" t="s">
        <v>19</v>
      </c>
      <c r="H13" s="156" t="s">
        <v>521</v>
      </c>
      <c r="I13" s="156" t="s">
        <v>521</v>
      </c>
      <c r="J13" s="156" t="s">
        <v>513</v>
      </c>
      <c r="K13" s="245" t="s">
        <v>495</v>
      </c>
      <c r="L13" s="156" t="s">
        <v>491</v>
      </c>
      <c r="M13" s="164" t="s">
        <v>529</v>
      </c>
      <c r="N13" s="685"/>
      <c r="O13" s="164" t="s">
        <v>517</v>
      </c>
      <c r="P13" s="674"/>
      <c r="Q13" s="674"/>
      <c r="R13" s="156" t="s">
        <v>512</v>
      </c>
      <c r="S13" s="156" t="s">
        <v>499</v>
      </c>
      <c r="T13" s="156" t="s">
        <v>636</v>
      </c>
      <c r="U13" s="245" t="s">
        <v>491</v>
      </c>
      <c r="V13" s="156" t="s">
        <v>514</v>
      </c>
      <c r="W13" s="164" t="s">
        <v>531</v>
      </c>
      <c r="X13" s="685"/>
      <c r="Y13" s="164" t="s">
        <v>517</v>
      </c>
      <c r="Z13" s="497" t="s">
        <v>931</v>
      </c>
      <c r="AA13" s="674"/>
    </row>
    <row r="14" spans="2:27" ht="45" customHeight="1" x14ac:dyDescent="0.3">
      <c r="B14" s="249" t="s">
        <v>530</v>
      </c>
      <c r="C14" s="4"/>
      <c r="D14" s="251" t="s">
        <v>498</v>
      </c>
      <c r="E14" s="500">
        <v>130000000</v>
      </c>
      <c r="F14" s="165" t="s">
        <v>0</v>
      </c>
      <c r="G14" s="370" t="s">
        <v>19</v>
      </c>
      <c r="H14" s="156"/>
      <c r="I14" s="4"/>
      <c r="J14" s="4"/>
      <c r="K14" s="245" t="s">
        <v>522</v>
      </c>
      <c r="L14" s="4"/>
      <c r="M14" s="164" t="s">
        <v>531</v>
      </c>
      <c r="N14" s="685"/>
      <c r="O14" s="164"/>
      <c r="P14" s="246"/>
      <c r="Q14" s="164"/>
      <c r="R14" s="156"/>
      <c r="S14" s="4"/>
      <c r="T14" s="4"/>
      <c r="U14" s="245" t="s">
        <v>522</v>
      </c>
      <c r="V14" s="4"/>
      <c r="W14" s="164" t="s">
        <v>531</v>
      </c>
      <c r="X14" s="685"/>
      <c r="Y14" s="164"/>
      <c r="Z14" s="499" t="s">
        <v>933</v>
      </c>
      <c r="AA14" s="164"/>
    </row>
    <row r="15" spans="2:27" ht="34.5" customHeight="1" thickBot="1" x14ac:dyDescent="0.35">
      <c r="B15" s="91" t="s">
        <v>532</v>
      </c>
      <c r="C15" s="221"/>
      <c r="D15" s="222"/>
      <c r="E15" s="252"/>
      <c r="F15" s="253"/>
      <c r="G15" s="224"/>
      <c r="H15" s="221"/>
      <c r="I15" s="221"/>
      <c r="J15" s="221"/>
      <c r="K15" s="221"/>
      <c r="L15" s="221"/>
      <c r="M15" s="254"/>
      <c r="O15" s="254"/>
      <c r="P15" s="255"/>
      <c r="Q15" s="254"/>
      <c r="R15" s="221"/>
      <c r="S15" s="221"/>
      <c r="T15" s="221"/>
      <c r="U15" s="221"/>
      <c r="V15" s="221"/>
      <c r="W15" s="254"/>
      <c r="Y15" s="254"/>
      <c r="Z15" s="255"/>
      <c r="AA15" s="254"/>
    </row>
    <row r="16" spans="2:27" ht="42.75" customHeight="1" x14ac:dyDescent="0.3">
      <c r="B16" s="243" t="s">
        <v>533</v>
      </c>
      <c r="C16" s="244"/>
      <c r="D16" s="256" t="s">
        <v>125</v>
      </c>
      <c r="E16" s="489">
        <v>2500000000</v>
      </c>
      <c r="F16" s="165" t="s">
        <v>19</v>
      </c>
      <c r="G16" s="488" t="s">
        <v>19</v>
      </c>
      <c r="H16" s="156" t="s">
        <v>512</v>
      </c>
      <c r="I16" s="156" t="s">
        <v>499</v>
      </c>
      <c r="J16" s="156" t="s">
        <v>495</v>
      </c>
      <c r="K16" s="164" t="s">
        <v>514</v>
      </c>
      <c r="L16" s="156" t="s">
        <v>514</v>
      </c>
      <c r="M16" s="164" t="s">
        <v>534</v>
      </c>
      <c r="N16" s="672" t="s">
        <v>535</v>
      </c>
      <c r="O16" s="164" t="s">
        <v>517</v>
      </c>
      <c r="P16" s="246" t="s">
        <v>536</v>
      </c>
      <c r="Q16" s="164"/>
      <c r="R16" s="156" t="s">
        <v>512</v>
      </c>
      <c r="S16" s="156" t="s">
        <v>499</v>
      </c>
      <c r="T16" s="156" t="s">
        <v>495</v>
      </c>
      <c r="U16" s="164" t="s">
        <v>514</v>
      </c>
      <c r="V16" s="156" t="s">
        <v>514</v>
      </c>
      <c r="W16" s="164" t="s">
        <v>534</v>
      </c>
      <c r="X16" s="672" t="s">
        <v>535</v>
      </c>
      <c r="Y16" s="164" t="s">
        <v>517</v>
      </c>
      <c r="Z16" s="499" t="s">
        <v>934</v>
      </c>
      <c r="AA16" s="164"/>
    </row>
    <row r="17" spans="2:27" ht="30.75" customHeight="1" x14ac:dyDescent="0.3">
      <c r="B17" s="249" t="s">
        <v>537</v>
      </c>
      <c r="C17" s="4"/>
      <c r="D17" s="492" t="s">
        <v>125</v>
      </c>
      <c r="E17" s="257">
        <v>63000000</v>
      </c>
      <c r="F17" s="370" t="s">
        <v>0</v>
      </c>
      <c r="G17" s="370" t="s">
        <v>19</v>
      </c>
      <c r="H17" s="156" t="s">
        <v>513</v>
      </c>
      <c r="I17" s="156" t="s">
        <v>513</v>
      </c>
      <c r="J17" s="156" t="s">
        <v>499</v>
      </c>
      <c r="K17" s="245" t="s">
        <v>495</v>
      </c>
      <c r="L17" s="156" t="s">
        <v>495</v>
      </c>
      <c r="M17" s="245" t="s">
        <v>529</v>
      </c>
      <c r="N17" s="672"/>
      <c r="O17" s="245" t="s">
        <v>212</v>
      </c>
      <c r="P17" s="258"/>
      <c r="Q17" s="245"/>
      <c r="R17" s="156" t="s">
        <v>513</v>
      </c>
      <c r="S17" s="156" t="s">
        <v>513</v>
      </c>
      <c r="T17" s="156" t="s">
        <v>499</v>
      </c>
      <c r="U17" s="245" t="s">
        <v>495</v>
      </c>
      <c r="V17" s="156" t="s">
        <v>495</v>
      </c>
      <c r="W17" s="245" t="s">
        <v>529</v>
      </c>
      <c r="X17" s="672"/>
      <c r="Y17" s="245" t="s">
        <v>517</v>
      </c>
      <c r="Z17" s="499" t="s">
        <v>935</v>
      </c>
      <c r="AA17" s="245"/>
    </row>
    <row r="18" spans="2:27" ht="24" customHeight="1" x14ac:dyDescent="0.3">
      <c r="B18" s="249" t="s">
        <v>538</v>
      </c>
      <c r="C18" s="4"/>
      <c r="D18" s="251" t="s">
        <v>498</v>
      </c>
      <c r="E18" s="237">
        <v>100000000</v>
      </c>
      <c r="F18" s="370" t="s">
        <v>0</v>
      </c>
      <c r="G18" s="370" t="s">
        <v>19</v>
      </c>
      <c r="H18" s="259" t="s">
        <v>539</v>
      </c>
      <c r="I18" s="259" t="s">
        <v>539</v>
      </c>
      <c r="J18" s="259" t="s">
        <v>539</v>
      </c>
      <c r="K18" s="245" t="s">
        <v>522</v>
      </c>
      <c r="L18" s="4"/>
      <c r="M18" s="370" t="s">
        <v>531</v>
      </c>
      <c r="N18" s="672"/>
      <c r="O18" s="370"/>
      <c r="P18" s="491"/>
      <c r="Q18" s="370"/>
      <c r="R18" s="259" t="s">
        <v>539</v>
      </c>
      <c r="S18" s="259" t="s">
        <v>539</v>
      </c>
      <c r="T18" s="259" t="s">
        <v>539</v>
      </c>
      <c r="U18" s="245" t="s">
        <v>522</v>
      </c>
      <c r="V18" s="4"/>
      <c r="W18" s="370" t="s">
        <v>531</v>
      </c>
      <c r="X18" s="672"/>
      <c r="Y18" s="370" t="s">
        <v>212</v>
      </c>
      <c r="Z18" s="499" t="s">
        <v>936</v>
      </c>
      <c r="AA18" s="370"/>
    </row>
    <row r="19" spans="2:27" ht="42.75" customHeight="1" x14ac:dyDescent="0.3">
      <c r="B19" s="249" t="s">
        <v>540</v>
      </c>
      <c r="C19" s="4"/>
      <c r="D19" s="251" t="s">
        <v>498</v>
      </c>
      <c r="E19" s="257">
        <v>200000000</v>
      </c>
      <c r="F19" s="370" t="s">
        <v>0</v>
      </c>
      <c r="G19" s="370" t="s">
        <v>19</v>
      </c>
      <c r="H19" s="259" t="s">
        <v>539</v>
      </c>
      <c r="I19" s="259" t="s">
        <v>539</v>
      </c>
      <c r="J19" s="259" t="s">
        <v>539</v>
      </c>
      <c r="K19" s="245" t="s">
        <v>491</v>
      </c>
      <c r="L19" s="4"/>
      <c r="M19" s="370" t="s">
        <v>531</v>
      </c>
      <c r="N19" s="672"/>
      <c r="O19" s="370"/>
      <c r="P19" s="491"/>
      <c r="Q19" s="370"/>
      <c r="R19" s="259" t="s">
        <v>539</v>
      </c>
      <c r="S19" s="259" t="s">
        <v>539</v>
      </c>
      <c r="T19" s="259" t="s">
        <v>539</v>
      </c>
      <c r="U19" s="245" t="s">
        <v>491</v>
      </c>
      <c r="V19" s="4"/>
      <c r="W19" s="370" t="s">
        <v>531</v>
      </c>
      <c r="X19" s="672"/>
      <c r="Y19" s="370" t="s">
        <v>212</v>
      </c>
      <c r="Z19" s="499" t="s">
        <v>937</v>
      </c>
      <c r="AA19" s="370"/>
    </row>
    <row r="20" spans="2:27" ht="18" customHeight="1" x14ac:dyDescent="0.3">
      <c r="B20" s="249" t="s">
        <v>541</v>
      </c>
      <c r="C20" s="4"/>
      <c r="D20" s="251" t="s">
        <v>498</v>
      </c>
      <c r="E20" s="257">
        <v>400000000</v>
      </c>
      <c r="F20" s="370" t="s">
        <v>0</v>
      </c>
      <c r="G20" s="370" t="s">
        <v>19</v>
      </c>
      <c r="H20" s="259" t="s">
        <v>539</v>
      </c>
      <c r="I20" s="259" t="s">
        <v>539</v>
      </c>
      <c r="J20" s="259" t="s">
        <v>539</v>
      </c>
      <c r="K20" s="245" t="s">
        <v>495</v>
      </c>
      <c r="L20" s="4"/>
      <c r="M20" s="370" t="s">
        <v>531</v>
      </c>
      <c r="N20" s="672"/>
      <c r="O20" s="370"/>
      <c r="P20" s="491"/>
      <c r="Q20" s="370"/>
      <c r="R20" s="259" t="s">
        <v>539</v>
      </c>
      <c r="S20" s="259" t="s">
        <v>539</v>
      </c>
      <c r="T20" s="259" t="s">
        <v>539</v>
      </c>
      <c r="U20" s="245" t="s">
        <v>495</v>
      </c>
      <c r="V20" s="4"/>
      <c r="W20" s="370" t="s">
        <v>531</v>
      </c>
      <c r="X20" s="672"/>
      <c r="Y20" s="370" t="s">
        <v>212</v>
      </c>
      <c r="Z20" s="499" t="s">
        <v>938</v>
      </c>
      <c r="AA20" s="370"/>
    </row>
    <row r="21" spans="2:27" ht="44.25" customHeight="1" x14ac:dyDescent="0.3">
      <c r="B21" s="249" t="s">
        <v>542</v>
      </c>
      <c r="C21" s="4"/>
      <c r="D21" s="492" t="s">
        <v>125</v>
      </c>
      <c r="E21" s="257">
        <v>550000000</v>
      </c>
      <c r="F21" s="370" t="s">
        <v>0</v>
      </c>
      <c r="G21" s="370" t="s">
        <v>19</v>
      </c>
      <c r="H21" s="156" t="s">
        <v>521</v>
      </c>
      <c r="I21" s="156" t="s">
        <v>521</v>
      </c>
      <c r="J21" s="156" t="s">
        <v>513</v>
      </c>
      <c r="K21" s="245" t="s">
        <v>499</v>
      </c>
      <c r="L21" s="156" t="s">
        <v>495</v>
      </c>
      <c r="M21" s="245" t="s">
        <v>529</v>
      </c>
      <c r="N21" s="672"/>
      <c r="O21" s="245" t="s">
        <v>517</v>
      </c>
      <c r="P21" s="258" t="s">
        <v>543</v>
      </c>
      <c r="Q21" s="258" t="s">
        <v>544</v>
      </c>
      <c r="R21" s="156" t="s">
        <v>521</v>
      </c>
      <c r="S21" s="156" t="s">
        <v>499</v>
      </c>
      <c r="T21" s="156" t="s">
        <v>499</v>
      </c>
      <c r="U21" s="245" t="s">
        <v>491</v>
      </c>
      <c r="V21" s="156" t="s">
        <v>514</v>
      </c>
      <c r="W21" s="245" t="s">
        <v>529</v>
      </c>
      <c r="X21" s="672"/>
      <c r="Y21" s="245" t="s">
        <v>517</v>
      </c>
      <c r="Z21" s="499" t="s">
        <v>939</v>
      </c>
      <c r="AA21" s="258"/>
    </row>
    <row r="22" spans="2:27" customFormat="1" ht="27.75" customHeight="1" x14ac:dyDescent="0.3">
      <c r="B22" s="249" t="s">
        <v>545</v>
      </c>
      <c r="C22" s="260"/>
      <c r="D22" s="492" t="s">
        <v>125</v>
      </c>
      <c r="E22" s="257">
        <v>60000000</v>
      </c>
      <c r="F22" s="370" t="s">
        <v>0</v>
      </c>
      <c r="G22" s="261" t="s">
        <v>19</v>
      </c>
      <c r="H22" s="156" t="s">
        <v>513</v>
      </c>
      <c r="I22" s="156" t="s">
        <v>513</v>
      </c>
      <c r="J22" s="156" t="s">
        <v>499</v>
      </c>
      <c r="K22" s="245" t="s">
        <v>495</v>
      </c>
      <c r="L22" s="156" t="s">
        <v>491</v>
      </c>
      <c r="M22" s="245" t="s">
        <v>529</v>
      </c>
      <c r="N22" s="672"/>
      <c r="O22" s="245" t="s">
        <v>212</v>
      </c>
      <c r="P22" s="258"/>
      <c r="Q22" s="245"/>
      <c r="R22" s="156" t="s">
        <v>513</v>
      </c>
      <c r="S22" s="156" t="s">
        <v>513</v>
      </c>
      <c r="T22" s="156" t="s">
        <v>499</v>
      </c>
      <c r="U22" s="245" t="s">
        <v>495</v>
      </c>
      <c r="V22" s="156" t="s">
        <v>491</v>
      </c>
      <c r="W22" s="245" t="s">
        <v>529</v>
      </c>
      <c r="X22" s="672"/>
      <c r="Y22" s="245" t="s">
        <v>517</v>
      </c>
      <c r="Z22" s="246" t="s">
        <v>940</v>
      </c>
      <c r="AA22" s="245"/>
    </row>
    <row r="23" spans="2:27" ht="66" customHeight="1" x14ac:dyDescent="0.3">
      <c r="B23" s="249" t="s">
        <v>546</v>
      </c>
      <c r="C23" s="4"/>
      <c r="D23" s="492" t="s">
        <v>125</v>
      </c>
      <c r="E23" s="257">
        <v>100000000</v>
      </c>
      <c r="F23" s="370" t="s">
        <v>0</v>
      </c>
      <c r="G23" s="370" t="s">
        <v>19</v>
      </c>
      <c r="H23" s="156" t="s">
        <v>512</v>
      </c>
      <c r="I23" s="156" t="s">
        <v>521</v>
      </c>
      <c r="J23" s="156" t="s">
        <v>513</v>
      </c>
      <c r="K23" s="245" t="s">
        <v>513</v>
      </c>
      <c r="L23" s="156" t="s">
        <v>495</v>
      </c>
      <c r="M23" s="245" t="s">
        <v>529</v>
      </c>
      <c r="N23" s="672"/>
      <c r="O23" s="245" t="s">
        <v>517</v>
      </c>
      <c r="P23" s="258" t="s">
        <v>543</v>
      </c>
      <c r="Q23" s="258" t="s">
        <v>544</v>
      </c>
      <c r="R23" s="156" t="s">
        <v>512</v>
      </c>
      <c r="S23" s="156" t="s">
        <v>499</v>
      </c>
      <c r="T23" s="156" t="s">
        <v>499</v>
      </c>
      <c r="U23" s="245" t="s">
        <v>637</v>
      </c>
      <c r="V23" s="156" t="s">
        <v>514</v>
      </c>
      <c r="W23" s="245" t="s">
        <v>529</v>
      </c>
      <c r="X23" s="672"/>
      <c r="Y23" s="245" t="s">
        <v>487</v>
      </c>
      <c r="Z23" s="499" t="s">
        <v>941</v>
      </c>
      <c r="AA23" s="258"/>
    </row>
    <row r="24" spans="2:27" ht="62.25" customHeight="1" x14ac:dyDescent="0.3">
      <c r="B24" s="249" t="s">
        <v>547</v>
      </c>
      <c r="C24" s="4"/>
      <c r="D24" s="492" t="s">
        <v>125</v>
      </c>
      <c r="E24" s="257">
        <v>50000000</v>
      </c>
      <c r="F24" s="370" t="s">
        <v>0</v>
      </c>
      <c r="G24" s="370" t="s">
        <v>19</v>
      </c>
      <c r="H24" s="156" t="s">
        <v>512</v>
      </c>
      <c r="I24" s="156" t="s">
        <v>521</v>
      </c>
      <c r="J24" s="156" t="s">
        <v>513</v>
      </c>
      <c r="K24" s="245" t="s">
        <v>513</v>
      </c>
      <c r="L24" s="156" t="s">
        <v>495</v>
      </c>
      <c r="M24" s="245" t="s">
        <v>529</v>
      </c>
      <c r="N24" s="672"/>
      <c r="O24" s="245" t="s">
        <v>517</v>
      </c>
      <c r="P24" s="258" t="s">
        <v>543</v>
      </c>
      <c r="Q24" s="258" t="s">
        <v>544</v>
      </c>
      <c r="R24" s="156" t="s">
        <v>512</v>
      </c>
      <c r="S24" s="156" t="s">
        <v>499</v>
      </c>
      <c r="T24" s="156" t="s">
        <v>499</v>
      </c>
      <c r="U24" s="245" t="s">
        <v>637</v>
      </c>
      <c r="V24" s="156" t="s">
        <v>514</v>
      </c>
      <c r="W24" s="245" t="s">
        <v>529</v>
      </c>
      <c r="X24" s="672"/>
      <c r="Y24" s="245" t="s">
        <v>517</v>
      </c>
      <c r="Z24" s="673" t="s">
        <v>942</v>
      </c>
      <c r="AA24" s="258"/>
    </row>
    <row r="25" spans="2:27" ht="24" customHeight="1" thickBot="1" x14ac:dyDescent="0.35">
      <c r="B25" s="262" t="s">
        <v>548</v>
      </c>
      <c r="C25" s="221"/>
      <c r="D25" s="222" t="s">
        <v>125</v>
      </c>
      <c r="E25" s="263">
        <v>40000000</v>
      </c>
      <c r="F25" s="224" t="s">
        <v>0</v>
      </c>
      <c r="G25" s="224" t="s">
        <v>19</v>
      </c>
      <c r="H25" s="156" t="s">
        <v>512</v>
      </c>
      <c r="I25" s="156" t="s">
        <v>521</v>
      </c>
      <c r="J25" s="156" t="s">
        <v>513</v>
      </c>
      <c r="K25" s="245" t="s">
        <v>513</v>
      </c>
      <c r="L25" s="156" t="s">
        <v>495</v>
      </c>
      <c r="M25" s="245" t="s">
        <v>529</v>
      </c>
      <c r="N25" s="672"/>
      <c r="O25" s="245" t="s">
        <v>517</v>
      </c>
      <c r="P25" s="258" t="s">
        <v>543</v>
      </c>
      <c r="Q25" s="258" t="s">
        <v>544</v>
      </c>
      <c r="R25" s="156" t="s">
        <v>512</v>
      </c>
      <c r="S25" s="156" t="s">
        <v>499</v>
      </c>
      <c r="T25" s="156" t="s">
        <v>499</v>
      </c>
      <c r="U25" s="245" t="s">
        <v>637</v>
      </c>
      <c r="V25" s="156" t="s">
        <v>514</v>
      </c>
      <c r="W25" s="245" t="s">
        <v>529</v>
      </c>
      <c r="X25" s="672"/>
      <c r="Y25" s="245" t="s">
        <v>517</v>
      </c>
      <c r="Z25" s="674"/>
      <c r="AA25" s="258"/>
    </row>
    <row r="26" spans="2:27" x14ac:dyDescent="0.3">
      <c r="B26" s="91" t="s">
        <v>549</v>
      </c>
      <c r="C26" s="244"/>
      <c r="D26" s="256"/>
      <c r="E26" s="264"/>
      <c r="F26" s="265"/>
      <c r="G26" s="488"/>
      <c r="H26" s="244"/>
      <c r="I26" s="244"/>
      <c r="J26" s="244"/>
      <c r="K26" s="244"/>
      <c r="L26" s="244"/>
      <c r="M26" s="244"/>
      <c r="O26" s="244"/>
      <c r="P26" s="266"/>
      <c r="Q26" s="244"/>
      <c r="R26" s="244"/>
      <c r="S26" s="244"/>
      <c r="T26" s="244"/>
      <c r="U26" s="244"/>
      <c r="V26" s="244"/>
      <c r="W26" s="244"/>
      <c r="Y26" s="244"/>
      <c r="Z26" s="266"/>
      <c r="AA26" s="244"/>
    </row>
    <row r="27" spans="2:27" ht="60.75" customHeight="1" x14ac:dyDescent="0.3">
      <c r="B27" s="267" t="s">
        <v>550</v>
      </c>
      <c r="C27" s="231"/>
      <c r="D27" s="493" t="s">
        <v>125</v>
      </c>
      <c r="E27" s="489">
        <v>1000000000</v>
      </c>
      <c r="F27" s="268" t="s">
        <v>0</v>
      </c>
      <c r="G27" s="370" t="s">
        <v>19</v>
      </c>
      <c r="H27" s="156" t="s">
        <v>512</v>
      </c>
      <c r="I27" s="156" t="s">
        <v>521</v>
      </c>
      <c r="J27" s="156" t="s">
        <v>499</v>
      </c>
      <c r="K27" s="245" t="s">
        <v>495</v>
      </c>
      <c r="L27" s="370" t="s">
        <v>491</v>
      </c>
      <c r="M27" s="245" t="s">
        <v>529</v>
      </c>
      <c r="N27" s="675" t="s">
        <v>551</v>
      </c>
      <c r="O27" s="269" t="s">
        <v>517</v>
      </c>
      <c r="P27" s="258" t="s">
        <v>552</v>
      </c>
      <c r="Q27" s="258" t="s">
        <v>553</v>
      </c>
      <c r="R27" s="156" t="s">
        <v>512</v>
      </c>
      <c r="S27" s="156" t="s">
        <v>513</v>
      </c>
      <c r="T27" s="156" t="s">
        <v>495</v>
      </c>
      <c r="U27" s="245" t="s">
        <v>491</v>
      </c>
      <c r="V27" s="370" t="s">
        <v>514</v>
      </c>
      <c r="W27" s="245" t="s">
        <v>529</v>
      </c>
      <c r="X27" s="675" t="s">
        <v>551</v>
      </c>
      <c r="Y27" s="164" t="s">
        <v>487</v>
      </c>
      <c r="Z27" s="499" t="s">
        <v>943</v>
      </c>
      <c r="AA27" s="258"/>
    </row>
    <row r="28" spans="2:27" ht="42.75" customHeight="1" x14ac:dyDescent="0.3">
      <c r="B28" s="270" t="s">
        <v>554</v>
      </c>
      <c r="C28" s="231"/>
      <c r="D28" s="493" t="s">
        <v>125</v>
      </c>
      <c r="E28" s="264">
        <v>2000000000</v>
      </c>
      <c r="F28" s="268" t="s">
        <v>0</v>
      </c>
      <c r="G28" s="261" t="s">
        <v>19</v>
      </c>
      <c r="H28" s="156" t="s">
        <v>521</v>
      </c>
      <c r="I28" s="156" t="s">
        <v>513</v>
      </c>
      <c r="J28" s="156" t="s">
        <v>495</v>
      </c>
      <c r="K28" s="245" t="s">
        <v>491</v>
      </c>
      <c r="L28" s="156" t="s">
        <v>514</v>
      </c>
      <c r="M28" s="245" t="s">
        <v>529</v>
      </c>
      <c r="N28" s="675"/>
      <c r="O28" s="245" t="s">
        <v>517</v>
      </c>
      <c r="P28" s="258" t="s">
        <v>555</v>
      </c>
      <c r="Q28" s="258" t="s">
        <v>556</v>
      </c>
      <c r="R28" s="156" t="s">
        <v>499</v>
      </c>
      <c r="S28" s="156" t="s">
        <v>499</v>
      </c>
      <c r="T28" s="156" t="s">
        <v>495</v>
      </c>
      <c r="U28" s="245" t="s">
        <v>514</v>
      </c>
      <c r="V28" s="156" t="s">
        <v>514</v>
      </c>
      <c r="W28" s="245" t="s">
        <v>531</v>
      </c>
      <c r="X28" s="675"/>
      <c r="Y28" s="245" t="s">
        <v>517</v>
      </c>
      <c r="Z28" s="501" t="s">
        <v>944</v>
      </c>
      <c r="AA28" s="258"/>
    </row>
    <row r="29" spans="2:27" ht="42" customHeight="1" x14ac:dyDescent="0.3">
      <c r="B29" s="270" t="s">
        <v>557</v>
      </c>
      <c r="C29" s="231"/>
      <c r="D29" s="493" t="s">
        <v>125</v>
      </c>
      <c r="E29" s="502">
        <v>500000000</v>
      </c>
      <c r="F29" s="370" t="s">
        <v>0</v>
      </c>
      <c r="G29" s="370" t="s">
        <v>19</v>
      </c>
      <c r="H29" s="156" t="s">
        <v>512</v>
      </c>
      <c r="I29" s="156" t="s">
        <v>521</v>
      </c>
      <c r="J29" s="156" t="s">
        <v>513</v>
      </c>
      <c r="K29" s="245" t="s">
        <v>499</v>
      </c>
      <c r="L29" s="156" t="s">
        <v>495</v>
      </c>
      <c r="M29" s="245" t="s">
        <v>529</v>
      </c>
      <c r="N29" s="675"/>
      <c r="O29" s="164" t="s">
        <v>487</v>
      </c>
      <c r="P29" s="258" t="s">
        <v>585</v>
      </c>
      <c r="Q29" s="258" t="s">
        <v>558</v>
      </c>
      <c r="R29" s="156" t="s">
        <v>512</v>
      </c>
      <c r="S29" s="156" t="s">
        <v>513</v>
      </c>
      <c r="T29" s="156" t="s">
        <v>499</v>
      </c>
      <c r="U29" s="245" t="s">
        <v>491</v>
      </c>
      <c r="V29" s="156" t="s">
        <v>514</v>
      </c>
      <c r="W29" s="245" t="s">
        <v>529</v>
      </c>
      <c r="X29" s="675"/>
      <c r="Y29" s="164" t="s">
        <v>517</v>
      </c>
      <c r="Z29" s="503" t="s">
        <v>945</v>
      </c>
      <c r="AA29" s="258"/>
    </row>
    <row r="30" spans="2:27" ht="23.25" customHeight="1" thickBot="1" x14ac:dyDescent="0.35">
      <c r="B30" s="272" t="s">
        <v>559</v>
      </c>
      <c r="C30" s="221"/>
      <c r="D30" s="224"/>
      <c r="E30" s="273"/>
      <c r="F30" s="224"/>
      <c r="G30" s="224"/>
      <c r="H30" s="224"/>
      <c r="I30" s="224"/>
      <c r="J30" s="224"/>
      <c r="K30" s="274"/>
      <c r="L30" s="224"/>
      <c r="M30" s="224"/>
      <c r="O30" s="224"/>
      <c r="P30" s="275"/>
      <c r="Q30" s="224"/>
      <c r="R30" s="224"/>
      <c r="S30" s="224"/>
      <c r="T30" s="224"/>
      <c r="U30" s="274"/>
      <c r="V30" s="224"/>
      <c r="W30" s="224"/>
      <c r="Y30" s="224"/>
      <c r="Z30" s="275"/>
      <c r="AA30" s="224"/>
    </row>
    <row r="31" spans="2:27" ht="43.5" customHeight="1" x14ac:dyDescent="0.3">
      <c r="B31" s="683" t="s">
        <v>560</v>
      </c>
      <c r="C31" s="244"/>
      <c r="D31" s="676" t="s">
        <v>125</v>
      </c>
      <c r="E31" s="504" t="s">
        <v>946</v>
      </c>
      <c r="F31" s="488" t="s">
        <v>0</v>
      </c>
      <c r="G31" s="488" t="s">
        <v>19</v>
      </c>
      <c r="H31" s="156" t="s">
        <v>512</v>
      </c>
      <c r="I31" s="156" t="s">
        <v>521</v>
      </c>
      <c r="J31" s="156" t="s">
        <v>513</v>
      </c>
      <c r="K31" s="164" t="s">
        <v>499</v>
      </c>
      <c r="L31" s="370" t="s">
        <v>499</v>
      </c>
      <c r="M31" s="156" t="s">
        <v>531</v>
      </c>
      <c r="N31" s="672" t="s">
        <v>561</v>
      </c>
      <c r="O31" s="156" t="s">
        <v>487</v>
      </c>
      <c r="P31" s="276" t="s">
        <v>562</v>
      </c>
      <c r="Q31" s="156"/>
      <c r="R31" s="156" t="s">
        <v>512</v>
      </c>
      <c r="S31" s="156" t="s">
        <v>521</v>
      </c>
      <c r="T31" s="156" t="s">
        <v>513</v>
      </c>
      <c r="U31" s="164" t="s">
        <v>499</v>
      </c>
      <c r="V31" s="370" t="s">
        <v>499</v>
      </c>
      <c r="W31" s="156" t="s">
        <v>531</v>
      </c>
      <c r="X31" s="672" t="s">
        <v>561</v>
      </c>
      <c r="Y31" s="156" t="s">
        <v>487</v>
      </c>
      <c r="Z31" s="505" t="s">
        <v>947</v>
      </c>
      <c r="AA31" s="156"/>
    </row>
    <row r="32" spans="2:27" ht="86.25" customHeight="1" x14ac:dyDescent="0.3">
      <c r="B32" s="684"/>
      <c r="C32" s="244"/>
      <c r="D32" s="652"/>
      <c r="E32" s="489">
        <v>500000000</v>
      </c>
      <c r="F32" s="488" t="s">
        <v>0</v>
      </c>
      <c r="G32" s="488"/>
      <c r="H32" s="156" t="s">
        <v>512</v>
      </c>
      <c r="I32" s="156" t="s">
        <v>521</v>
      </c>
      <c r="J32" s="156" t="s">
        <v>513</v>
      </c>
      <c r="K32" s="164" t="s">
        <v>495</v>
      </c>
      <c r="L32" s="370" t="s">
        <v>495</v>
      </c>
      <c r="M32" s="156" t="s">
        <v>531</v>
      </c>
      <c r="N32" s="672"/>
      <c r="O32" s="156" t="s">
        <v>517</v>
      </c>
      <c r="P32" s="276" t="s">
        <v>563</v>
      </c>
      <c r="Q32" s="276" t="s">
        <v>564</v>
      </c>
      <c r="R32" s="156" t="s">
        <v>512</v>
      </c>
      <c r="S32" s="156" t="s">
        <v>513</v>
      </c>
      <c r="T32" s="156" t="s">
        <v>499</v>
      </c>
      <c r="U32" s="164" t="s">
        <v>495</v>
      </c>
      <c r="V32" s="370" t="s">
        <v>495</v>
      </c>
      <c r="W32" s="156" t="s">
        <v>531</v>
      </c>
      <c r="X32" s="672"/>
      <c r="Y32" s="156" t="s">
        <v>517</v>
      </c>
      <c r="Z32" s="505" t="s">
        <v>948</v>
      </c>
      <c r="AA32" s="276"/>
    </row>
    <row r="33" spans="2:27" ht="48" customHeight="1" x14ac:dyDescent="0.3">
      <c r="B33" s="267" t="s">
        <v>565</v>
      </c>
      <c r="C33" s="4"/>
      <c r="D33" s="492" t="s">
        <v>125</v>
      </c>
      <c r="E33" s="489">
        <v>1416000000</v>
      </c>
      <c r="F33" s="370" t="s">
        <v>0</v>
      </c>
      <c r="G33" s="370" t="s">
        <v>19</v>
      </c>
      <c r="H33" s="156" t="s">
        <v>512</v>
      </c>
      <c r="I33" s="156" t="s">
        <v>521</v>
      </c>
      <c r="J33" s="156" t="s">
        <v>513</v>
      </c>
      <c r="K33" s="164" t="s">
        <v>495</v>
      </c>
      <c r="L33" s="370" t="s">
        <v>495</v>
      </c>
      <c r="M33" s="156" t="s">
        <v>531</v>
      </c>
      <c r="N33" s="672"/>
      <c r="O33" s="156" t="s">
        <v>517</v>
      </c>
      <c r="P33" s="276" t="s">
        <v>566</v>
      </c>
      <c r="Q33" s="276" t="s">
        <v>567</v>
      </c>
      <c r="R33" s="156" t="s">
        <v>512</v>
      </c>
      <c r="S33" s="156" t="s">
        <v>499</v>
      </c>
      <c r="T33" s="156" t="s">
        <v>499</v>
      </c>
      <c r="U33" s="164" t="s">
        <v>495</v>
      </c>
      <c r="V33" s="370" t="s">
        <v>495</v>
      </c>
      <c r="W33" s="156" t="s">
        <v>531</v>
      </c>
      <c r="X33" s="672"/>
      <c r="Y33" s="156" t="s">
        <v>517</v>
      </c>
      <c r="Z33" s="506" t="s">
        <v>949</v>
      </c>
      <c r="AA33" s="276"/>
    </row>
    <row r="34" spans="2:27" ht="22.5" customHeight="1" x14ac:dyDescent="0.3">
      <c r="B34" s="267" t="s">
        <v>568</v>
      </c>
      <c r="C34" s="4"/>
      <c r="D34" s="492" t="s">
        <v>125</v>
      </c>
      <c r="E34" s="489">
        <v>174000000</v>
      </c>
      <c r="F34" s="370" t="s">
        <v>0</v>
      </c>
      <c r="G34" s="370" t="s">
        <v>19</v>
      </c>
      <c r="H34" s="156" t="s">
        <v>390</v>
      </c>
      <c r="I34" s="156" t="s">
        <v>390</v>
      </c>
      <c r="J34" s="156" t="s">
        <v>390</v>
      </c>
      <c r="K34" s="156" t="s">
        <v>514</v>
      </c>
      <c r="L34" s="156" t="s">
        <v>390</v>
      </c>
      <c r="M34" s="156" t="s">
        <v>390</v>
      </c>
      <c r="N34" s="672"/>
      <c r="O34" s="156"/>
      <c r="P34" s="276" t="s">
        <v>569</v>
      </c>
      <c r="Q34" s="156"/>
      <c r="R34" s="156" t="s">
        <v>390</v>
      </c>
      <c r="S34" s="156" t="s">
        <v>390</v>
      </c>
      <c r="T34" s="156" t="s">
        <v>390</v>
      </c>
      <c r="U34" s="156" t="s">
        <v>514</v>
      </c>
      <c r="V34" s="156" t="s">
        <v>390</v>
      </c>
      <c r="W34" s="156" t="s">
        <v>390</v>
      </c>
      <c r="X34" s="672"/>
      <c r="Y34" s="156"/>
      <c r="Z34" s="499" t="s">
        <v>936</v>
      </c>
      <c r="AA34" s="156"/>
    </row>
    <row r="35" spans="2:27" ht="41.25" customHeight="1" x14ac:dyDescent="0.3">
      <c r="B35" s="267" t="s">
        <v>570</v>
      </c>
      <c r="C35" s="4"/>
      <c r="D35" s="492" t="s">
        <v>125</v>
      </c>
      <c r="E35" s="489">
        <v>310000000</v>
      </c>
      <c r="F35" s="370" t="s">
        <v>0</v>
      </c>
      <c r="G35" s="370" t="s">
        <v>19</v>
      </c>
      <c r="H35" s="156" t="s">
        <v>521</v>
      </c>
      <c r="I35" s="156" t="s">
        <v>513</v>
      </c>
      <c r="J35" s="156" t="s">
        <v>499</v>
      </c>
      <c r="K35" s="164" t="s">
        <v>495</v>
      </c>
      <c r="L35" s="370" t="s">
        <v>495</v>
      </c>
      <c r="M35" s="156" t="s">
        <v>531</v>
      </c>
      <c r="N35" s="672"/>
      <c r="O35" s="156" t="s">
        <v>517</v>
      </c>
      <c r="P35" s="277" t="s">
        <v>571</v>
      </c>
      <c r="Q35" s="156"/>
      <c r="R35" s="156" t="s">
        <v>521</v>
      </c>
      <c r="S35" s="156" t="s">
        <v>513</v>
      </c>
      <c r="T35" s="156" t="s">
        <v>499</v>
      </c>
      <c r="U35" s="164" t="s">
        <v>495</v>
      </c>
      <c r="V35" s="370" t="s">
        <v>495</v>
      </c>
      <c r="W35" s="156" t="s">
        <v>531</v>
      </c>
      <c r="X35" s="672"/>
      <c r="Y35" s="156"/>
      <c r="Z35" s="499" t="s">
        <v>936</v>
      </c>
      <c r="AA35" s="156"/>
    </row>
    <row r="36" spans="2:27" ht="35.25" customHeight="1" thickBot="1" x14ac:dyDescent="0.35">
      <c r="B36" s="278" t="s">
        <v>572</v>
      </c>
      <c r="C36" s="221"/>
      <c r="D36" s="224"/>
      <c r="E36" s="273"/>
      <c r="F36" s="224"/>
      <c r="G36" s="224"/>
      <c r="H36" s="221"/>
      <c r="I36" s="221"/>
      <c r="J36" s="221"/>
      <c r="K36" s="274"/>
      <c r="L36" s="221"/>
      <c r="M36" s="221"/>
      <c r="O36" s="221"/>
      <c r="P36" s="279"/>
      <c r="Q36" s="221"/>
      <c r="R36" s="221"/>
      <c r="S36" s="221"/>
      <c r="T36" s="221"/>
      <c r="U36" s="274"/>
      <c r="V36" s="221"/>
      <c r="W36" s="221"/>
      <c r="Y36" s="221"/>
      <c r="Z36" s="279"/>
      <c r="AA36" s="221"/>
    </row>
    <row r="37" spans="2:27" ht="32.25" customHeight="1" x14ac:dyDescent="0.3">
      <c r="B37" s="280" t="s">
        <v>573</v>
      </c>
      <c r="C37" s="281"/>
      <c r="D37" s="676" t="s">
        <v>125</v>
      </c>
      <c r="E37" s="678">
        <v>40118248881</v>
      </c>
      <c r="F37" s="680" t="s">
        <v>18</v>
      </c>
      <c r="G37" s="680" t="s">
        <v>19</v>
      </c>
      <c r="H37" s="669" t="s">
        <v>390</v>
      </c>
      <c r="I37" s="669" t="s">
        <v>390</v>
      </c>
      <c r="J37" s="669" t="s">
        <v>390</v>
      </c>
      <c r="K37" s="669" t="s">
        <v>486</v>
      </c>
      <c r="L37" s="663" t="s">
        <v>390</v>
      </c>
      <c r="M37" s="663">
        <v>43312</v>
      </c>
      <c r="N37" s="672" t="s">
        <v>574</v>
      </c>
      <c r="O37" s="663" t="s">
        <v>487</v>
      </c>
      <c r="P37" s="666" t="s">
        <v>575</v>
      </c>
      <c r="Q37" s="663"/>
      <c r="R37" s="669" t="s">
        <v>390</v>
      </c>
      <c r="S37" s="669" t="s">
        <v>390</v>
      </c>
      <c r="T37" s="669" t="s">
        <v>390</v>
      </c>
      <c r="U37" s="669" t="s">
        <v>486</v>
      </c>
      <c r="V37" s="663" t="s">
        <v>390</v>
      </c>
      <c r="W37" s="663">
        <v>43312</v>
      </c>
      <c r="X37" s="672" t="s">
        <v>574</v>
      </c>
      <c r="Y37" s="663" t="s">
        <v>487</v>
      </c>
      <c r="Z37" s="666" t="s">
        <v>950</v>
      </c>
      <c r="AA37" s="663"/>
    </row>
    <row r="38" spans="2:27" ht="23.25" customHeight="1" x14ac:dyDescent="0.3">
      <c r="B38" s="282" t="s">
        <v>576</v>
      </c>
      <c r="C38" s="281"/>
      <c r="D38" s="677"/>
      <c r="E38" s="679"/>
      <c r="F38" s="681"/>
      <c r="G38" s="681"/>
      <c r="H38" s="670"/>
      <c r="I38" s="670"/>
      <c r="J38" s="670"/>
      <c r="K38" s="671"/>
      <c r="L38" s="664"/>
      <c r="M38" s="664"/>
      <c r="N38" s="672"/>
      <c r="O38" s="664"/>
      <c r="P38" s="667"/>
      <c r="Q38" s="664"/>
      <c r="R38" s="670"/>
      <c r="S38" s="670"/>
      <c r="T38" s="670"/>
      <c r="U38" s="671"/>
      <c r="V38" s="664"/>
      <c r="W38" s="664"/>
      <c r="X38" s="672"/>
      <c r="Y38" s="664"/>
      <c r="Z38" s="667"/>
      <c r="AA38" s="664"/>
    </row>
    <row r="39" spans="2:27" ht="32.25" customHeight="1" x14ac:dyDescent="0.3">
      <c r="B39" s="282" t="s">
        <v>577</v>
      </c>
      <c r="C39" s="281"/>
      <c r="D39" s="652"/>
      <c r="E39" s="283">
        <v>658806336</v>
      </c>
      <c r="F39" s="682"/>
      <c r="G39" s="682"/>
      <c r="H39" s="671"/>
      <c r="I39" s="671"/>
      <c r="J39" s="671"/>
      <c r="K39" s="164" t="s">
        <v>531</v>
      </c>
      <c r="L39" s="665"/>
      <c r="M39" s="665"/>
      <c r="N39" s="672"/>
      <c r="O39" s="665"/>
      <c r="P39" s="668"/>
      <c r="Q39" s="665"/>
      <c r="R39" s="671"/>
      <c r="S39" s="671"/>
      <c r="T39" s="671"/>
      <c r="U39" s="164" t="s">
        <v>531</v>
      </c>
      <c r="V39" s="665"/>
      <c r="W39" s="665"/>
      <c r="X39" s="672"/>
      <c r="Y39" s="665"/>
      <c r="Z39" s="668"/>
      <c r="AA39" s="665"/>
    </row>
    <row r="40" spans="2:27" ht="49.5" customHeight="1" x14ac:dyDescent="0.3">
      <c r="B40" s="282" t="s">
        <v>578</v>
      </c>
      <c r="C40" s="284"/>
      <c r="D40" s="251" t="s">
        <v>498</v>
      </c>
      <c r="E40" s="489">
        <v>906000000</v>
      </c>
      <c r="F40" s="165" t="s">
        <v>0</v>
      </c>
      <c r="G40" s="165" t="s">
        <v>19</v>
      </c>
      <c r="H40" s="165" t="s">
        <v>579</v>
      </c>
      <c r="I40" s="259"/>
      <c r="J40" s="259"/>
      <c r="K40" s="164" t="s">
        <v>529</v>
      </c>
      <c r="L40" s="370"/>
      <c r="M40" s="485"/>
      <c r="N40" s="672"/>
      <c r="O40" s="485"/>
      <c r="P40" s="486" t="s">
        <v>580</v>
      </c>
      <c r="Q40" s="485"/>
      <c r="R40" s="165" t="s">
        <v>579</v>
      </c>
      <c r="S40" s="259"/>
      <c r="T40" s="259"/>
      <c r="U40" s="164" t="s">
        <v>529</v>
      </c>
      <c r="V40" s="370"/>
      <c r="W40" s="485"/>
      <c r="X40" s="672"/>
      <c r="Y40" s="485" t="s">
        <v>212</v>
      </c>
      <c r="Z40" s="486" t="s">
        <v>951</v>
      </c>
      <c r="AA40" s="485"/>
    </row>
    <row r="41" spans="2:27" ht="67.5" customHeight="1" x14ac:dyDescent="0.3">
      <c r="B41" s="282" t="s">
        <v>581</v>
      </c>
      <c r="C41" s="284"/>
      <c r="D41" s="492" t="s">
        <v>125</v>
      </c>
      <c r="E41" s="237">
        <v>801000000</v>
      </c>
      <c r="F41" s="165" t="s">
        <v>0</v>
      </c>
      <c r="G41" s="165" t="s">
        <v>19</v>
      </c>
      <c r="H41" s="285" t="s">
        <v>582</v>
      </c>
      <c r="I41" s="259"/>
      <c r="J41" s="259"/>
      <c r="K41" s="164" t="s">
        <v>491</v>
      </c>
      <c r="L41" s="370"/>
      <c r="M41" s="4"/>
      <c r="N41" s="672"/>
      <c r="O41" s="4"/>
      <c r="P41" s="484" t="s">
        <v>583</v>
      </c>
      <c r="Q41" s="4"/>
      <c r="R41" s="285" t="s">
        <v>582</v>
      </c>
      <c r="S41" s="259"/>
      <c r="T41" s="259"/>
      <c r="U41" s="164" t="s">
        <v>491</v>
      </c>
      <c r="V41" s="370"/>
      <c r="W41" s="4"/>
      <c r="X41" s="672"/>
      <c r="Y41" s="370" t="s">
        <v>212</v>
      </c>
      <c r="Z41" s="484"/>
      <c r="AA41" s="4"/>
    </row>
    <row r="42" spans="2:27" ht="31.5" customHeight="1" thickBot="1" x14ac:dyDescent="0.35">
      <c r="B42" s="286" t="s">
        <v>584</v>
      </c>
      <c r="C42" s="287"/>
      <c r="D42" s="288" t="s">
        <v>498</v>
      </c>
      <c r="E42" s="273">
        <v>321000000</v>
      </c>
      <c r="F42" s="289" t="s">
        <v>0</v>
      </c>
      <c r="G42" s="289" t="s">
        <v>19</v>
      </c>
      <c r="H42" s="274"/>
      <c r="I42" s="274"/>
      <c r="J42" s="274"/>
      <c r="K42" s="290" t="s">
        <v>514</v>
      </c>
      <c r="L42" s="224"/>
      <c r="M42" s="221"/>
      <c r="N42" s="487"/>
      <c r="O42" s="221"/>
      <c r="P42" s="279"/>
      <c r="Q42" s="221"/>
      <c r="R42" s="274"/>
      <c r="S42" s="274"/>
      <c r="T42" s="274"/>
      <c r="U42" s="290" t="s">
        <v>514</v>
      </c>
      <c r="V42" s="224"/>
      <c r="W42" s="221"/>
      <c r="X42" s="487"/>
      <c r="Y42" s="224" t="s">
        <v>212</v>
      </c>
      <c r="Z42" s="279"/>
      <c r="AA42" s="221"/>
    </row>
    <row r="43" spans="2:27" x14ac:dyDescent="0.3">
      <c r="O43" s="432">
        <f>P46/O46</f>
        <v>0.21052631578947367</v>
      </c>
      <c r="Y43" s="138">
        <f>5/19</f>
        <v>0.26315789473684209</v>
      </c>
    </row>
    <row r="44" spans="2:27" ht="15" thickBot="1" x14ac:dyDescent="0.35">
      <c r="E44" s="150"/>
      <c r="K44" s="150"/>
    </row>
    <row r="45" spans="2:27" ht="30" customHeight="1" x14ac:dyDescent="0.3">
      <c r="E45" s="236"/>
      <c r="K45" s="150"/>
      <c r="O45" s="6" t="s">
        <v>116</v>
      </c>
      <c r="P45" s="6" t="s">
        <v>109</v>
      </c>
      <c r="Q45" s="6" t="s">
        <v>110</v>
      </c>
      <c r="Y45" s="6" t="s">
        <v>116</v>
      </c>
      <c r="Z45" s="6" t="s">
        <v>109</v>
      </c>
      <c r="AA45" s="6" t="s">
        <v>110</v>
      </c>
    </row>
    <row r="46" spans="2:27" x14ac:dyDescent="0.3">
      <c r="B46" s="291"/>
      <c r="K46" s="150"/>
      <c r="O46" s="370">
        <v>19</v>
      </c>
      <c r="P46" s="370">
        <v>4</v>
      </c>
      <c r="Q46" s="370">
        <v>15</v>
      </c>
      <c r="Y46" s="370">
        <v>19</v>
      </c>
      <c r="Z46" s="370">
        <v>5</v>
      </c>
      <c r="AA46" s="370">
        <v>14</v>
      </c>
    </row>
    <row r="47" spans="2:27" x14ac:dyDescent="0.3">
      <c r="K47" s="150"/>
      <c r="P47" s="1"/>
    </row>
  </sheetData>
  <dataConsolidate/>
  <mergeCells count="49">
    <mergeCell ref="B2:Q2"/>
    <mergeCell ref="B4:B6"/>
    <mergeCell ref="C4:C6"/>
    <mergeCell ref="D4:D6"/>
    <mergeCell ref="E4:E6"/>
    <mergeCell ref="F4:F5"/>
    <mergeCell ref="G4:G5"/>
    <mergeCell ref="H4:M5"/>
    <mergeCell ref="O4:Q5"/>
    <mergeCell ref="Y4:AA5"/>
    <mergeCell ref="N8:N14"/>
    <mergeCell ref="X8:X14"/>
    <mergeCell ref="P9:P13"/>
    <mergeCell ref="Q9:Q13"/>
    <mergeCell ref="AA9:AA13"/>
    <mergeCell ref="B31:B32"/>
    <mergeCell ref="D31:D32"/>
    <mergeCell ref="N31:N35"/>
    <mergeCell ref="X31:X35"/>
    <mergeCell ref="R4:W5"/>
    <mergeCell ref="N16:N25"/>
    <mergeCell ref="X16:X25"/>
    <mergeCell ref="Z24:Z25"/>
    <mergeCell ref="N27:N29"/>
    <mergeCell ref="X27:X29"/>
    <mergeCell ref="O37:O39"/>
    <mergeCell ref="D37:D39"/>
    <mergeCell ref="E37:E38"/>
    <mergeCell ref="F37:F39"/>
    <mergeCell ref="G37:G39"/>
    <mergeCell ref="H37:H39"/>
    <mergeCell ref="I37:I39"/>
    <mergeCell ref="J37:J39"/>
    <mergeCell ref="K37:K38"/>
    <mergeCell ref="L37:L39"/>
    <mergeCell ref="M37:M39"/>
    <mergeCell ref="N37:N41"/>
    <mergeCell ref="AA37:AA39"/>
    <mergeCell ref="P37:P39"/>
    <mergeCell ref="Q37:Q39"/>
    <mergeCell ref="R37:R39"/>
    <mergeCell ref="S37:S39"/>
    <mergeCell ref="T37:T39"/>
    <mergeCell ref="U37:U38"/>
    <mergeCell ref="V37:V39"/>
    <mergeCell ref="W37:W39"/>
    <mergeCell ref="X37:X41"/>
    <mergeCell ref="Y37:Y39"/>
    <mergeCell ref="Z37:Z39"/>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'D:\$Andrea.Roa\Desktop\2017\PROGRAMACION DE METAS  VP\AREAS\VERSION AJUSTADA  METAS  VP\[Anexo  Cronograma DSSA-Metas Prespuestal VP  2017.xls.xlsx]Hoja2'!#REF!</xm:f>
          </x14:formula1>
          <xm:sqref>B40 B33:B37 F40:G42 F7:G37 B7:B31</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2:Z98"/>
  <sheetViews>
    <sheetView topLeftCell="C4" zoomScale="60" zoomScaleNormal="60" zoomScaleSheetLayoutView="70" workbookViewId="0">
      <pane xSplit="2" ySplit="3" topLeftCell="E79" activePane="bottomRight" state="frozen"/>
      <selection activeCell="C4" sqref="C4"/>
      <selection pane="topRight" activeCell="E4" sqref="E4"/>
      <selection pane="bottomLeft" activeCell="C7" sqref="C7"/>
      <selection pane="bottomRight" activeCell="W90" sqref="W90"/>
    </sheetView>
  </sheetViews>
  <sheetFormatPr defaultColWidth="11.5546875" defaultRowHeight="13.8" x14ac:dyDescent="0.3"/>
  <cols>
    <col min="1" max="1" width="2.6640625" style="28" customWidth="1"/>
    <col min="2" max="2" width="27.109375" style="515" customWidth="1"/>
    <col min="3" max="3" width="51.33203125" style="515" customWidth="1"/>
    <col min="4" max="4" width="24.6640625" style="28" hidden="1" customWidth="1"/>
    <col min="5" max="5" width="33.33203125" style="28" customWidth="1"/>
    <col min="6" max="6" width="32.6640625" style="49" hidden="1" customWidth="1"/>
    <col min="7" max="7" width="36.44140625" style="49" hidden="1" customWidth="1"/>
    <col min="8" max="8" width="62.88671875" style="515" hidden="1" customWidth="1"/>
    <col min="9" max="9" width="25.33203125" style="49" hidden="1" customWidth="1"/>
    <col min="10" max="10" width="22.6640625" style="49" hidden="1" customWidth="1"/>
    <col min="11" max="11" width="19.6640625" style="49" hidden="1" customWidth="1"/>
    <col min="12" max="12" width="17.44140625" style="49" hidden="1" customWidth="1"/>
    <col min="13" max="13" width="16.6640625" style="49" hidden="1" customWidth="1"/>
    <col min="14" max="14" width="20.88671875" style="49" hidden="1" customWidth="1"/>
    <col min="15" max="15" width="27.109375" style="399" hidden="1" customWidth="1"/>
    <col min="16" max="16" width="33.5546875" style="49" hidden="1" customWidth="1"/>
    <col min="17" max="17" width="38.5546875" style="28" customWidth="1"/>
    <col min="18" max="18" width="16" style="28" bestFit="1" customWidth="1"/>
    <col min="19" max="19" width="49" style="28" customWidth="1"/>
    <col min="20" max="20" width="16.33203125" style="28" customWidth="1"/>
    <col min="21" max="22" width="11.5546875" style="28"/>
    <col min="23" max="23" width="24.6640625" style="28" customWidth="1"/>
    <col min="24" max="24" width="31.5546875" style="28" customWidth="1"/>
    <col min="25" max="25" width="34.44140625" style="28" customWidth="1"/>
    <col min="26" max="263" width="11.5546875" style="28"/>
    <col min="264" max="264" width="1.6640625" style="28" customWidth="1"/>
    <col min="265" max="266" width="28.6640625" style="28" customWidth="1"/>
    <col min="267" max="267" width="22.88671875" style="28" bestFit="1" customWidth="1"/>
    <col min="268" max="269" width="40.109375" style="28" customWidth="1"/>
    <col min="270" max="270" width="27.33203125" style="28" customWidth="1"/>
    <col min="271" max="271" width="20.6640625" style="28" customWidth="1"/>
    <col min="272" max="272" width="22.44140625" style="28" customWidth="1"/>
    <col min="273" max="273" width="21.33203125" style="28" customWidth="1"/>
    <col min="274" max="274" width="16" style="28" bestFit="1" customWidth="1"/>
    <col min="275" max="275" width="49" style="28" customWidth="1"/>
    <col min="276" max="519" width="11.5546875" style="28"/>
    <col min="520" max="520" width="1.6640625" style="28" customWidth="1"/>
    <col min="521" max="522" width="28.6640625" style="28" customWidth="1"/>
    <col min="523" max="523" width="22.88671875" style="28" bestFit="1" customWidth="1"/>
    <col min="524" max="525" width="40.109375" style="28" customWidth="1"/>
    <col min="526" max="526" width="27.33203125" style="28" customWidth="1"/>
    <col min="527" max="527" width="20.6640625" style="28" customWidth="1"/>
    <col min="528" max="528" width="22.44140625" style="28" customWidth="1"/>
    <col min="529" max="529" width="21.33203125" style="28" customWidth="1"/>
    <col min="530" max="530" width="16" style="28" bestFit="1" customWidth="1"/>
    <col min="531" max="531" width="49" style="28" customWidth="1"/>
    <col min="532" max="775" width="11.5546875" style="28"/>
    <col min="776" max="776" width="1.6640625" style="28" customWidth="1"/>
    <col min="777" max="778" width="28.6640625" style="28" customWidth="1"/>
    <col min="779" max="779" width="22.88671875" style="28" bestFit="1" customWidth="1"/>
    <col min="780" max="781" width="40.109375" style="28" customWidth="1"/>
    <col min="782" max="782" width="27.33203125" style="28" customWidth="1"/>
    <col min="783" max="783" width="20.6640625" style="28" customWidth="1"/>
    <col min="784" max="784" width="22.44140625" style="28" customWidth="1"/>
    <col min="785" max="785" width="21.33203125" style="28" customWidth="1"/>
    <col min="786" max="786" width="16" style="28" bestFit="1" customWidth="1"/>
    <col min="787" max="787" width="49" style="28" customWidth="1"/>
    <col min="788" max="1031" width="11.5546875" style="28"/>
    <col min="1032" max="1032" width="1.6640625" style="28" customWidth="1"/>
    <col min="1033" max="1034" width="28.6640625" style="28" customWidth="1"/>
    <col min="1035" max="1035" width="22.88671875" style="28" bestFit="1" customWidth="1"/>
    <col min="1036" max="1037" width="40.109375" style="28" customWidth="1"/>
    <col min="1038" max="1038" width="27.33203125" style="28" customWidth="1"/>
    <col min="1039" max="1039" width="20.6640625" style="28" customWidth="1"/>
    <col min="1040" max="1040" width="22.44140625" style="28" customWidth="1"/>
    <col min="1041" max="1041" width="21.33203125" style="28" customWidth="1"/>
    <col min="1042" max="1042" width="16" style="28" bestFit="1" customWidth="1"/>
    <col min="1043" max="1043" width="49" style="28" customWidth="1"/>
    <col min="1044" max="1287" width="11.5546875" style="28"/>
    <col min="1288" max="1288" width="1.6640625" style="28" customWidth="1"/>
    <col min="1289" max="1290" width="28.6640625" style="28" customWidth="1"/>
    <col min="1291" max="1291" width="22.88671875" style="28" bestFit="1" customWidth="1"/>
    <col min="1292" max="1293" width="40.109375" style="28" customWidth="1"/>
    <col min="1294" max="1294" width="27.33203125" style="28" customWidth="1"/>
    <col min="1295" max="1295" width="20.6640625" style="28" customWidth="1"/>
    <col min="1296" max="1296" width="22.44140625" style="28" customWidth="1"/>
    <col min="1297" max="1297" width="21.33203125" style="28" customWidth="1"/>
    <col min="1298" max="1298" width="16" style="28" bestFit="1" customWidth="1"/>
    <col min="1299" max="1299" width="49" style="28" customWidth="1"/>
    <col min="1300" max="1543" width="11.5546875" style="28"/>
    <col min="1544" max="1544" width="1.6640625" style="28" customWidth="1"/>
    <col min="1545" max="1546" width="28.6640625" style="28" customWidth="1"/>
    <col min="1547" max="1547" width="22.88671875" style="28" bestFit="1" customWidth="1"/>
    <col min="1548" max="1549" width="40.109375" style="28" customWidth="1"/>
    <col min="1550" max="1550" width="27.33203125" style="28" customWidth="1"/>
    <col min="1551" max="1551" width="20.6640625" style="28" customWidth="1"/>
    <col min="1552" max="1552" width="22.44140625" style="28" customWidth="1"/>
    <col min="1553" max="1553" width="21.33203125" style="28" customWidth="1"/>
    <col min="1554" max="1554" width="16" style="28" bestFit="1" customWidth="1"/>
    <col min="1555" max="1555" width="49" style="28" customWidth="1"/>
    <col min="1556" max="1799" width="11.5546875" style="28"/>
    <col min="1800" max="1800" width="1.6640625" style="28" customWidth="1"/>
    <col min="1801" max="1802" width="28.6640625" style="28" customWidth="1"/>
    <col min="1803" max="1803" width="22.88671875" style="28" bestFit="1" customWidth="1"/>
    <col min="1804" max="1805" width="40.109375" style="28" customWidth="1"/>
    <col min="1806" max="1806" width="27.33203125" style="28" customWidth="1"/>
    <col min="1807" max="1807" width="20.6640625" style="28" customWidth="1"/>
    <col min="1808" max="1808" width="22.44140625" style="28" customWidth="1"/>
    <col min="1809" max="1809" width="21.33203125" style="28" customWidth="1"/>
    <col min="1810" max="1810" width="16" style="28" bestFit="1" customWidth="1"/>
    <col min="1811" max="1811" width="49" style="28" customWidth="1"/>
    <col min="1812" max="2055" width="11.5546875" style="28"/>
    <col min="2056" max="2056" width="1.6640625" style="28" customWidth="1"/>
    <col min="2057" max="2058" width="28.6640625" style="28" customWidth="1"/>
    <col min="2059" max="2059" width="22.88671875" style="28" bestFit="1" customWidth="1"/>
    <col min="2060" max="2061" width="40.109375" style="28" customWidth="1"/>
    <col min="2062" max="2062" width="27.33203125" style="28" customWidth="1"/>
    <col min="2063" max="2063" width="20.6640625" style="28" customWidth="1"/>
    <col min="2064" max="2064" width="22.44140625" style="28" customWidth="1"/>
    <col min="2065" max="2065" width="21.33203125" style="28" customWidth="1"/>
    <col min="2066" max="2066" width="16" style="28" bestFit="1" customWidth="1"/>
    <col min="2067" max="2067" width="49" style="28" customWidth="1"/>
    <col min="2068" max="2311" width="11.5546875" style="28"/>
    <col min="2312" max="2312" width="1.6640625" style="28" customWidth="1"/>
    <col min="2313" max="2314" width="28.6640625" style="28" customWidth="1"/>
    <col min="2315" max="2315" width="22.88671875" style="28" bestFit="1" customWidth="1"/>
    <col min="2316" max="2317" width="40.109375" style="28" customWidth="1"/>
    <col min="2318" max="2318" width="27.33203125" style="28" customWidth="1"/>
    <col min="2319" max="2319" width="20.6640625" style="28" customWidth="1"/>
    <col min="2320" max="2320" width="22.44140625" style="28" customWidth="1"/>
    <col min="2321" max="2321" width="21.33203125" style="28" customWidth="1"/>
    <col min="2322" max="2322" width="16" style="28" bestFit="1" customWidth="1"/>
    <col min="2323" max="2323" width="49" style="28" customWidth="1"/>
    <col min="2324" max="2567" width="11.5546875" style="28"/>
    <col min="2568" max="2568" width="1.6640625" style="28" customWidth="1"/>
    <col min="2569" max="2570" width="28.6640625" style="28" customWidth="1"/>
    <col min="2571" max="2571" width="22.88671875" style="28" bestFit="1" customWidth="1"/>
    <col min="2572" max="2573" width="40.109375" style="28" customWidth="1"/>
    <col min="2574" max="2574" width="27.33203125" style="28" customWidth="1"/>
    <col min="2575" max="2575" width="20.6640625" style="28" customWidth="1"/>
    <col min="2576" max="2576" width="22.44140625" style="28" customWidth="1"/>
    <col min="2577" max="2577" width="21.33203125" style="28" customWidth="1"/>
    <col min="2578" max="2578" width="16" style="28" bestFit="1" customWidth="1"/>
    <col min="2579" max="2579" width="49" style="28" customWidth="1"/>
    <col min="2580" max="2823" width="11.5546875" style="28"/>
    <col min="2824" max="2824" width="1.6640625" style="28" customWidth="1"/>
    <col min="2825" max="2826" width="28.6640625" style="28" customWidth="1"/>
    <col min="2827" max="2827" width="22.88671875" style="28" bestFit="1" customWidth="1"/>
    <col min="2828" max="2829" width="40.109375" style="28" customWidth="1"/>
    <col min="2830" max="2830" width="27.33203125" style="28" customWidth="1"/>
    <col min="2831" max="2831" width="20.6640625" style="28" customWidth="1"/>
    <col min="2832" max="2832" width="22.44140625" style="28" customWidth="1"/>
    <col min="2833" max="2833" width="21.33203125" style="28" customWidth="1"/>
    <col min="2834" max="2834" width="16" style="28" bestFit="1" customWidth="1"/>
    <col min="2835" max="2835" width="49" style="28" customWidth="1"/>
    <col min="2836" max="3079" width="11.5546875" style="28"/>
    <col min="3080" max="3080" width="1.6640625" style="28" customWidth="1"/>
    <col min="3081" max="3082" width="28.6640625" style="28" customWidth="1"/>
    <col min="3083" max="3083" width="22.88671875" style="28" bestFit="1" customWidth="1"/>
    <col min="3084" max="3085" width="40.109375" style="28" customWidth="1"/>
    <col min="3086" max="3086" width="27.33203125" style="28" customWidth="1"/>
    <col min="3087" max="3087" width="20.6640625" style="28" customWidth="1"/>
    <col min="3088" max="3088" width="22.44140625" style="28" customWidth="1"/>
    <col min="3089" max="3089" width="21.33203125" style="28" customWidth="1"/>
    <col min="3090" max="3090" width="16" style="28" bestFit="1" customWidth="1"/>
    <col min="3091" max="3091" width="49" style="28" customWidth="1"/>
    <col min="3092" max="3335" width="11.5546875" style="28"/>
    <col min="3336" max="3336" width="1.6640625" style="28" customWidth="1"/>
    <col min="3337" max="3338" width="28.6640625" style="28" customWidth="1"/>
    <col min="3339" max="3339" width="22.88671875" style="28" bestFit="1" customWidth="1"/>
    <col min="3340" max="3341" width="40.109375" style="28" customWidth="1"/>
    <col min="3342" max="3342" width="27.33203125" style="28" customWidth="1"/>
    <col min="3343" max="3343" width="20.6640625" style="28" customWidth="1"/>
    <col min="3344" max="3344" width="22.44140625" style="28" customWidth="1"/>
    <col min="3345" max="3345" width="21.33203125" style="28" customWidth="1"/>
    <col min="3346" max="3346" width="16" style="28" bestFit="1" customWidth="1"/>
    <col min="3347" max="3347" width="49" style="28" customWidth="1"/>
    <col min="3348" max="3591" width="11.5546875" style="28"/>
    <col min="3592" max="3592" width="1.6640625" style="28" customWidth="1"/>
    <col min="3593" max="3594" width="28.6640625" style="28" customWidth="1"/>
    <col min="3595" max="3595" width="22.88671875" style="28" bestFit="1" customWidth="1"/>
    <col min="3596" max="3597" width="40.109375" style="28" customWidth="1"/>
    <col min="3598" max="3598" width="27.33203125" style="28" customWidth="1"/>
    <col min="3599" max="3599" width="20.6640625" style="28" customWidth="1"/>
    <col min="3600" max="3600" width="22.44140625" style="28" customWidth="1"/>
    <col min="3601" max="3601" width="21.33203125" style="28" customWidth="1"/>
    <col min="3602" max="3602" width="16" style="28" bestFit="1" customWidth="1"/>
    <col min="3603" max="3603" width="49" style="28" customWidth="1"/>
    <col min="3604" max="3847" width="11.5546875" style="28"/>
    <col min="3848" max="3848" width="1.6640625" style="28" customWidth="1"/>
    <col min="3849" max="3850" width="28.6640625" style="28" customWidth="1"/>
    <col min="3851" max="3851" width="22.88671875" style="28" bestFit="1" customWidth="1"/>
    <col min="3852" max="3853" width="40.109375" style="28" customWidth="1"/>
    <col min="3854" max="3854" width="27.33203125" style="28" customWidth="1"/>
    <col min="3855" max="3855" width="20.6640625" style="28" customWidth="1"/>
    <col min="3856" max="3856" width="22.44140625" style="28" customWidth="1"/>
    <col min="3857" max="3857" width="21.33203125" style="28" customWidth="1"/>
    <col min="3858" max="3858" width="16" style="28" bestFit="1" customWidth="1"/>
    <col min="3859" max="3859" width="49" style="28" customWidth="1"/>
    <col min="3860" max="4103" width="11.5546875" style="28"/>
    <col min="4104" max="4104" width="1.6640625" style="28" customWidth="1"/>
    <col min="4105" max="4106" width="28.6640625" style="28" customWidth="1"/>
    <col min="4107" max="4107" width="22.88671875" style="28" bestFit="1" customWidth="1"/>
    <col min="4108" max="4109" width="40.109375" style="28" customWidth="1"/>
    <col min="4110" max="4110" width="27.33203125" style="28" customWidth="1"/>
    <col min="4111" max="4111" width="20.6640625" style="28" customWidth="1"/>
    <col min="4112" max="4112" width="22.44140625" style="28" customWidth="1"/>
    <col min="4113" max="4113" width="21.33203125" style="28" customWidth="1"/>
    <col min="4114" max="4114" width="16" style="28" bestFit="1" customWidth="1"/>
    <col min="4115" max="4115" width="49" style="28" customWidth="1"/>
    <col min="4116" max="4359" width="11.5546875" style="28"/>
    <col min="4360" max="4360" width="1.6640625" style="28" customWidth="1"/>
    <col min="4361" max="4362" width="28.6640625" style="28" customWidth="1"/>
    <col min="4363" max="4363" width="22.88671875" style="28" bestFit="1" customWidth="1"/>
    <col min="4364" max="4365" width="40.109375" style="28" customWidth="1"/>
    <col min="4366" max="4366" width="27.33203125" style="28" customWidth="1"/>
    <col min="4367" max="4367" width="20.6640625" style="28" customWidth="1"/>
    <col min="4368" max="4368" width="22.44140625" style="28" customWidth="1"/>
    <col min="4369" max="4369" width="21.33203125" style="28" customWidth="1"/>
    <col min="4370" max="4370" width="16" style="28" bestFit="1" customWidth="1"/>
    <col min="4371" max="4371" width="49" style="28" customWidth="1"/>
    <col min="4372" max="4615" width="11.5546875" style="28"/>
    <col min="4616" max="4616" width="1.6640625" style="28" customWidth="1"/>
    <col min="4617" max="4618" width="28.6640625" style="28" customWidth="1"/>
    <col min="4619" max="4619" width="22.88671875" style="28" bestFit="1" customWidth="1"/>
    <col min="4620" max="4621" width="40.109375" style="28" customWidth="1"/>
    <col min="4622" max="4622" width="27.33203125" style="28" customWidth="1"/>
    <col min="4623" max="4623" width="20.6640625" style="28" customWidth="1"/>
    <col min="4624" max="4624" width="22.44140625" style="28" customWidth="1"/>
    <col min="4625" max="4625" width="21.33203125" style="28" customWidth="1"/>
    <col min="4626" max="4626" width="16" style="28" bestFit="1" customWidth="1"/>
    <col min="4627" max="4627" width="49" style="28" customWidth="1"/>
    <col min="4628" max="4871" width="11.5546875" style="28"/>
    <col min="4872" max="4872" width="1.6640625" style="28" customWidth="1"/>
    <col min="4873" max="4874" width="28.6640625" style="28" customWidth="1"/>
    <col min="4875" max="4875" width="22.88671875" style="28" bestFit="1" customWidth="1"/>
    <col min="4876" max="4877" width="40.109375" style="28" customWidth="1"/>
    <col min="4878" max="4878" width="27.33203125" style="28" customWidth="1"/>
    <col min="4879" max="4879" width="20.6640625" style="28" customWidth="1"/>
    <col min="4880" max="4880" width="22.44140625" style="28" customWidth="1"/>
    <col min="4881" max="4881" width="21.33203125" style="28" customWidth="1"/>
    <col min="4882" max="4882" width="16" style="28" bestFit="1" customWidth="1"/>
    <col min="4883" max="4883" width="49" style="28" customWidth="1"/>
    <col min="4884" max="5127" width="11.5546875" style="28"/>
    <col min="5128" max="5128" width="1.6640625" style="28" customWidth="1"/>
    <col min="5129" max="5130" width="28.6640625" style="28" customWidth="1"/>
    <col min="5131" max="5131" width="22.88671875" style="28" bestFit="1" customWidth="1"/>
    <col min="5132" max="5133" width="40.109375" style="28" customWidth="1"/>
    <col min="5134" max="5134" width="27.33203125" style="28" customWidth="1"/>
    <col min="5135" max="5135" width="20.6640625" style="28" customWidth="1"/>
    <col min="5136" max="5136" width="22.44140625" style="28" customWidth="1"/>
    <col min="5137" max="5137" width="21.33203125" style="28" customWidth="1"/>
    <col min="5138" max="5138" width="16" style="28" bestFit="1" customWidth="1"/>
    <col min="5139" max="5139" width="49" style="28" customWidth="1"/>
    <col min="5140" max="5383" width="11.5546875" style="28"/>
    <col min="5384" max="5384" width="1.6640625" style="28" customWidth="1"/>
    <col min="5385" max="5386" width="28.6640625" style="28" customWidth="1"/>
    <col min="5387" max="5387" width="22.88671875" style="28" bestFit="1" customWidth="1"/>
    <col min="5388" max="5389" width="40.109375" style="28" customWidth="1"/>
    <col min="5390" max="5390" width="27.33203125" style="28" customWidth="1"/>
    <col min="5391" max="5391" width="20.6640625" style="28" customWidth="1"/>
    <col min="5392" max="5392" width="22.44140625" style="28" customWidth="1"/>
    <col min="5393" max="5393" width="21.33203125" style="28" customWidth="1"/>
    <col min="5394" max="5394" width="16" style="28" bestFit="1" customWidth="1"/>
    <col min="5395" max="5395" width="49" style="28" customWidth="1"/>
    <col min="5396" max="5639" width="11.5546875" style="28"/>
    <col min="5640" max="5640" width="1.6640625" style="28" customWidth="1"/>
    <col min="5641" max="5642" width="28.6640625" style="28" customWidth="1"/>
    <col min="5643" max="5643" width="22.88671875" style="28" bestFit="1" customWidth="1"/>
    <col min="5644" max="5645" width="40.109375" style="28" customWidth="1"/>
    <col min="5646" max="5646" width="27.33203125" style="28" customWidth="1"/>
    <col min="5647" max="5647" width="20.6640625" style="28" customWidth="1"/>
    <col min="5648" max="5648" width="22.44140625" style="28" customWidth="1"/>
    <col min="5649" max="5649" width="21.33203125" style="28" customWidth="1"/>
    <col min="5650" max="5650" width="16" style="28" bestFit="1" customWidth="1"/>
    <col min="5651" max="5651" width="49" style="28" customWidth="1"/>
    <col min="5652" max="5895" width="11.5546875" style="28"/>
    <col min="5896" max="5896" width="1.6640625" style="28" customWidth="1"/>
    <col min="5897" max="5898" width="28.6640625" style="28" customWidth="1"/>
    <col min="5899" max="5899" width="22.88671875" style="28" bestFit="1" customWidth="1"/>
    <col min="5900" max="5901" width="40.109375" style="28" customWidth="1"/>
    <col min="5902" max="5902" width="27.33203125" style="28" customWidth="1"/>
    <col min="5903" max="5903" width="20.6640625" style="28" customWidth="1"/>
    <col min="5904" max="5904" width="22.44140625" style="28" customWidth="1"/>
    <col min="5905" max="5905" width="21.33203125" style="28" customWidth="1"/>
    <col min="5906" max="5906" width="16" style="28" bestFit="1" customWidth="1"/>
    <col min="5907" max="5907" width="49" style="28" customWidth="1"/>
    <col min="5908" max="6151" width="11.5546875" style="28"/>
    <col min="6152" max="6152" width="1.6640625" style="28" customWidth="1"/>
    <col min="6153" max="6154" width="28.6640625" style="28" customWidth="1"/>
    <col min="6155" max="6155" width="22.88671875" style="28" bestFit="1" customWidth="1"/>
    <col min="6156" max="6157" width="40.109375" style="28" customWidth="1"/>
    <col min="6158" max="6158" width="27.33203125" style="28" customWidth="1"/>
    <col min="6159" max="6159" width="20.6640625" style="28" customWidth="1"/>
    <col min="6160" max="6160" width="22.44140625" style="28" customWidth="1"/>
    <col min="6161" max="6161" width="21.33203125" style="28" customWidth="1"/>
    <col min="6162" max="6162" width="16" style="28" bestFit="1" customWidth="1"/>
    <col min="6163" max="6163" width="49" style="28" customWidth="1"/>
    <col min="6164" max="6407" width="11.5546875" style="28"/>
    <col min="6408" max="6408" width="1.6640625" style="28" customWidth="1"/>
    <col min="6409" max="6410" width="28.6640625" style="28" customWidth="1"/>
    <col min="6411" max="6411" width="22.88671875" style="28" bestFit="1" customWidth="1"/>
    <col min="6412" max="6413" width="40.109375" style="28" customWidth="1"/>
    <col min="6414" max="6414" width="27.33203125" style="28" customWidth="1"/>
    <col min="6415" max="6415" width="20.6640625" style="28" customWidth="1"/>
    <col min="6416" max="6416" width="22.44140625" style="28" customWidth="1"/>
    <col min="6417" max="6417" width="21.33203125" style="28" customWidth="1"/>
    <col min="6418" max="6418" width="16" style="28" bestFit="1" customWidth="1"/>
    <col min="6419" max="6419" width="49" style="28" customWidth="1"/>
    <col min="6420" max="6663" width="11.5546875" style="28"/>
    <col min="6664" max="6664" width="1.6640625" style="28" customWidth="1"/>
    <col min="6665" max="6666" width="28.6640625" style="28" customWidth="1"/>
    <col min="6667" max="6667" width="22.88671875" style="28" bestFit="1" customWidth="1"/>
    <col min="6668" max="6669" width="40.109375" style="28" customWidth="1"/>
    <col min="6670" max="6670" width="27.33203125" style="28" customWidth="1"/>
    <col min="6671" max="6671" width="20.6640625" style="28" customWidth="1"/>
    <col min="6672" max="6672" width="22.44140625" style="28" customWidth="1"/>
    <col min="6673" max="6673" width="21.33203125" style="28" customWidth="1"/>
    <col min="6674" max="6674" width="16" style="28" bestFit="1" customWidth="1"/>
    <col min="6675" max="6675" width="49" style="28" customWidth="1"/>
    <col min="6676" max="6919" width="11.5546875" style="28"/>
    <col min="6920" max="6920" width="1.6640625" style="28" customWidth="1"/>
    <col min="6921" max="6922" width="28.6640625" style="28" customWidth="1"/>
    <col min="6923" max="6923" width="22.88671875" style="28" bestFit="1" customWidth="1"/>
    <col min="6924" max="6925" width="40.109375" style="28" customWidth="1"/>
    <col min="6926" max="6926" width="27.33203125" style="28" customWidth="1"/>
    <col min="6927" max="6927" width="20.6640625" style="28" customWidth="1"/>
    <col min="6928" max="6928" width="22.44140625" style="28" customWidth="1"/>
    <col min="6929" max="6929" width="21.33203125" style="28" customWidth="1"/>
    <col min="6930" max="6930" width="16" style="28" bestFit="1" customWidth="1"/>
    <col min="6931" max="6931" width="49" style="28" customWidth="1"/>
    <col min="6932" max="7175" width="11.5546875" style="28"/>
    <col min="7176" max="7176" width="1.6640625" style="28" customWidth="1"/>
    <col min="7177" max="7178" width="28.6640625" style="28" customWidth="1"/>
    <col min="7179" max="7179" width="22.88671875" style="28" bestFit="1" customWidth="1"/>
    <col min="7180" max="7181" width="40.109375" style="28" customWidth="1"/>
    <col min="7182" max="7182" width="27.33203125" style="28" customWidth="1"/>
    <col min="7183" max="7183" width="20.6640625" style="28" customWidth="1"/>
    <col min="7184" max="7184" width="22.44140625" style="28" customWidth="1"/>
    <col min="7185" max="7185" width="21.33203125" style="28" customWidth="1"/>
    <col min="7186" max="7186" width="16" style="28" bestFit="1" customWidth="1"/>
    <col min="7187" max="7187" width="49" style="28" customWidth="1"/>
    <col min="7188" max="7431" width="11.5546875" style="28"/>
    <col min="7432" max="7432" width="1.6640625" style="28" customWidth="1"/>
    <col min="7433" max="7434" width="28.6640625" style="28" customWidth="1"/>
    <col min="7435" max="7435" width="22.88671875" style="28" bestFit="1" customWidth="1"/>
    <col min="7436" max="7437" width="40.109375" style="28" customWidth="1"/>
    <col min="7438" max="7438" width="27.33203125" style="28" customWidth="1"/>
    <col min="7439" max="7439" width="20.6640625" style="28" customWidth="1"/>
    <col min="7440" max="7440" width="22.44140625" style="28" customWidth="1"/>
    <col min="7441" max="7441" width="21.33203125" style="28" customWidth="1"/>
    <col min="7442" max="7442" width="16" style="28" bestFit="1" customWidth="1"/>
    <col min="7443" max="7443" width="49" style="28" customWidth="1"/>
    <col min="7444" max="7687" width="11.5546875" style="28"/>
    <col min="7688" max="7688" width="1.6640625" style="28" customWidth="1"/>
    <col min="7689" max="7690" width="28.6640625" style="28" customWidth="1"/>
    <col min="7691" max="7691" width="22.88671875" style="28" bestFit="1" customWidth="1"/>
    <col min="7692" max="7693" width="40.109375" style="28" customWidth="1"/>
    <col min="7694" max="7694" width="27.33203125" style="28" customWidth="1"/>
    <col min="7695" max="7695" width="20.6640625" style="28" customWidth="1"/>
    <col min="7696" max="7696" width="22.44140625" style="28" customWidth="1"/>
    <col min="7697" max="7697" width="21.33203125" style="28" customWidth="1"/>
    <col min="7698" max="7698" width="16" style="28" bestFit="1" customWidth="1"/>
    <col min="7699" max="7699" width="49" style="28" customWidth="1"/>
    <col min="7700" max="7943" width="11.5546875" style="28"/>
    <col min="7944" max="7944" width="1.6640625" style="28" customWidth="1"/>
    <col min="7945" max="7946" width="28.6640625" style="28" customWidth="1"/>
    <col min="7947" max="7947" width="22.88671875" style="28" bestFit="1" customWidth="1"/>
    <col min="7948" max="7949" width="40.109375" style="28" customWidth="1"/>
    <col min="7950" max="7950" width="27.33203125" style="28" customWidth="1"/>
    <col min="7951" max="7951" width="20.6640625" style="28" customWidth="1"/>
    <col min="7952" max="7952" width="22.44140625" style="28" customWidth="1"/>
    <col min="7953" max="7953" width="21.33203125" style="28" customWidth="1"/>
    <col min="7954" max="7954" width="16" style="28" bestFit="1" customWidth="1"/>
    <col min="7955" max="7955" width="49" style="28" customWidth="1"/>
    <col min="7956" max="8199" width="11.5546875" style="28"/>
    <col min="8200" max="8200" width="1.6640625" style="28" customWidth="1"/>
    <col min="8201" max="8202" width="28.6640625" style="28" customWidth="1"/>
    <col min="8203" max="8203" width="22.88671875" style="28" bestFit="1" customWidth="1"/>
    <col min="8204" max="8205" width="40.109375" style="28" customWidth="1"/>
    <col min="8206" max="8206" width="27.33203125" style="28" customWidth="1"/>
    <col min="8207" max="8207" width="20.6640625" style="28" customWidth="1"/>
    <col min="8208" max="8208" width="22.44140625" style="28" customWidth="1"/>
    <col min="8209" max="8209" width="21.33203125" style="28" customWidth="1"/>
    <col min="8210" max="8210" width="16" style="28" bestFit="1" customWidth="1"/>
    <col min="8211" max="8211" width="49" style="28" customWidth="1"/>
    <col min="8212" max="8455" width="11.5546875" style="28"/>
    <col min="8456" max="8456" width="1.6640625" style="28" customWidth="1"/>
    <col min="8457" max="8458" width="28.6640625" style="28" customWidth="1"/>
    <col min="8459" max="8459" width="22.88671875" style="28" bestFit="1" customWidth="1"/>
    <col min="8460" max="8461" width="40.109375" style="28" customWidth="1"/>
    <col min="8462" max="8462" width="27.33203125" style="28" customWidth="1"/>
    <col min="8463" max="8463" width="20.6640625" style="28" customWidth="1"/>
    <col min="8464" max="8464" width="22.44140625" style="28" customWidth="1"/>
    <col min="8465" max="8465" width="21.33203125" style="28" customWidth="1"/>
    <col min="8466" max="8466" width="16" style="28" bestFit="1" customWidth="1"/>
    <col min="8467" max="8467" width="49" style="28" customWidth="1"/>
    <col min="8468" max="8711" width="11.5546875" style="28"/>
    <col min="8712" max="8712" width="1.6640625" style="28" customWidth="1"/>
    <col min="8713" max="8714" width="28.6640625" style="28" customWidth="1"/>
    <col min="8715" max="8715" width="22.88671875" style="28" bestFit="1" customWidth="1"/>
    <col min="8716" max="8717" width="40.109375" style="28" customWidth="1"/>
    <col min="8718" max="8718" width="27.33203125" style="28" customWidth="1"/>
    <col min="8719" max="8719" width="20.6640625" style="28" customWidth="1"/>
    <col min="8720" max="8720" width="22.44140625" style="28" customWidth="1"/>
    <col min="8721" max="8721" width="21.33203125" style="28" customWidth="1"/>
    <col min="8722" max="8722" width="16" style="28" bestFit="1" customWidth="1"/>
    <col min="8723" max="8723" width="49" style="28" customWidth="1"/>
    <col min="8724" max="8967" width="11.5546875" style="28"/>
    <col min="8968" max="8968" width="1.6640625" style="28" customWidth="1"/>
    <col min="8969" max="8970" width="28.6640625" style="28" customWidth="1"/>
    <col min="8971" max="8971" width="22.88671875" style="28" bestFit="1" customWidth="1"/>
    <col min="8972" max="8973" width="40.109375" style="28" customWidth="1"/>
    <col min="8974" max="8974" width="27.33203125" style="28" customWidth="1"/>
    <col min="8975" max="8975" width="20.6640625" style="28" customWidth="1"/>
    <col min="8976" max="8976" width="22.44140625" style="28" customWidth="1"/>
    <col min="8977" max="8977" width="21.33203125" style="28" customWidth="1"/>
    <col min="8978" max="8978" width="16" style="28" bestFit="1" customWidth="1"/>
    <col min="8979" max="8979" width="49" style="28" customWidth="1"/>
    <col min="8980" max="9223" width="11.5546875" style="28"/>
    <col min="9224" max="9224" width="1.6640625" style="28" customWidth="1"/>
    <col min="9225" max="9226" width="28.6640625" style="28" customWidth="1"/>
    <col min="9227" max="9227" width="22.88671875" style="28" bestFit="1" customWidth="1"/>
    <col min="9228" max="9229" width="40.109375" style="28" customWidth="1"/>
    <col min="9230" max="9230" width="27.33203125" style="28" customWidth="1"/>
    <col min="9231" max="9231" width="20.6640625" style="28" customWidth="1"/>
    <col min="9232" max="9232" width="22.44140625" style="28" customWidth="1"/>
    <col min="9233" max="9233" width="21.33203125" style="28" customWidth="1"/>
    <col min="9234" max="9234" width="16" style="28" bestFit="1" customWidth="1"/>
    <col min="9235" max="9235" width="49" style="28" customWidth="1"/>
    <col min="9236" max="9479" width="11.5546875" style="28"/>
    <col min="9480" max="9480" width="1.6640625" style="28" customWidth="1"/>
    <col min="9481" max="9482" width="28.6640625" style="28" customWidth="1"/>
    <col min="9483" max="9483" width="22.88671875" style="28" bestFit="1" customWidth="1"/>
    <col min="9484" max="9485" width="40.109375" style="28" customWidth="1"/>
    <col min="9486" max="9486" width="27.33203125" style="28" customWidth="1"/>
    <col min="9487" max="9487" width="20.6640625" style="28" customWidth="1"/>
    <col min="9488" max="9488" width="22.44140625" style="28" customWidth="1"/>
    <col min="9489" max="9489" width="21.33203125" style="28" customWidth="1"/>
    <col min="9490" max="9490" width="16" style="28" bestFit="1" customWidth="1"/>
    <col min="9491" max="9491" width="49" style="28" customWidth="1"/>
    <col min="9492" max="9735" width="11.5546875" style="28"/>
    <col min="9736" max="9736" width="1.6640625" style="28" customWidth="1"/>
    <col min="9737" max="9738" width="28.6640625" style="28" customWidth="1"/>
    <col min="9739" max="9739" width="22.88671875" style="28" bestFit="1" customWidth="1"/>
    <col min="9740" max="9741" width="40.109375" style="28" customWidth="1"/>
    <col min="9742" max="9742" width="27.33203125" style="28" customWidth="1"/>
    <col min="9743" max="9743" width="20.6640625" style="28" customWidth="1"/>
    <col min="9744" max="9744" width="22.44140625" style="28" customWidth="1"/>
    <col min="9745" max="9745" width="21.33203125" style="28" customWidth="1"/>
    <col min="9746" max="9746" width="16" style="28" bestFit="1" customWidth="1"/>
    <col min="9747" max="9747" width="49" style="28" customWidth="1"/>
    <col min="9748" max="9991" width="11.5546875" style="28"/>
    <col min="9992" max="9992" width="1.6640625" style="28" customWidth="1"/>
    <col min="9993" max="9994" width="28.6640625" style="28" customWidth="1"/>
    <col min="9995" max="9995" width="22.88671875" style="28" bestFit="1" customWidth="1"/>
    <col min="9996" max="9997" width="40.109375" style="28" customWidth="1"/>
    <col min="9998" max="9998" width="27.33203125" style="28" customWidth="1"/>
    <col min="9999" max="9999" width="20.6640625" style="28" customWidth="1"/>
    <col min="10000" max="10000" width="22.44140625" style="28" customWidth="1"/>
    <col min="10001" max="10001" width="21.33203125" style="28" customWidth="1"/>
    <col min="10002" max="10002" width="16" style="28" bestFit="1" customWidth="1"/>
    <col min="10003" max="10003" width="49" style="28" customWidth="1"/>
    <col min="10004" max="10247" width="11.5546875" style="28"/>
    <col min="10248" max="10248" width="1.6640625" style="28" customWidth="1"/>
    <col min="10249" max="10250" width="28.6640625" style="28" customWidth="1"/>
    <col min="10251" max="10251" width="22.88671875" style="28" bestFit="1" customWidth="1"/>
    <col min="10252" max="10253" width="40.109375" style="28" customWidth="1"/>
    <col min="10254" max="10254" width="27.33203125" style="28" customWidth="1"/>
    <col min="10255" max="10255" width="20.6640625" style="28" customWidth="1"/>
    <col min="10256" max="10256" width="22.44140625" style="28" customWidth="1"/>
    <col min="10257" max="10257" width="21.33203125" style="28" customWidth="1"/>
    <col min="10258" max="10258" width="16" style="28" bestFit="1" customWidth="1"/>
    <col min="10259" max="10259" width="49" style="28" customWidth="1"/>
    <col min="10260" max="10503" width="11.5546875" style="28"/>
    <col min="10504" max="10504" width="1.6640625" style="28" customWidth="1"/>
    <col min="10505" max="10506" width="28.6640625" style="28" customWidth="1"/>
    <col min="10507" max="10507" width="22.88671875" style="28" bestFit="1" customWidth="1"/>
    <col min="10508" max="10509" width="40.109375" style="28" customWidth="1"/>
    <col min="10510" max="10510" width="27.33203125" style="28" customWidth="1"/>
    <col min="10511" max="10511" width="20.6640625" style="28" customWidth="1"/>
    <col min="10512" max="10512" width="22.44140625" style="28" customWidth="1"/>
    <col min="10513" max="10513" width="21.33203125" style="28" customWidth="1"/>
    <col min="10514" max="10514" width="16" style="28" bestFit="1" customWidth="1"/>
    <col min="10515" max="10515" width="49" style="28" customWidth="1"/>
    <col min="10516" max="10759" width="11.5546875" style="28"/>
    <col min="10760" max="10760" width="1.6640625" style="28" customWidth="1"/>
    <col min="10761" max="10762" width="28.6640625" style="28" customWidth="1"/>
    <col min="10763" max="10763" width="22.88671875" style="28" bestFit="1" customWidth="1"/>
    <col min="10764" max="10765" width="40.109375" style="28" customWidth="1"/>
    <col min="10766" max="10766" width="27.33203125" style="28" customWidth="1"/>
    <col min="10767" max="10767" width="20.6640625" style="28" customWidth="1"/>
    <col min="10768" max="10768" width="22.44140625" style="28" customWidth="1"/>
    <col min="10769" max="10769" width="21.33203125" style="28" customWidth="1"/>
    <col min="10770" max="10770" width="16" style="28" bestFit="1" customWidth="1"/>
    <col min="10771" max="10771" width="49" style="28" customWidth="1"/>
    <col min="10772" max="11015" width="11.5546875" style="28"/>
    <col min="11016" max="11016" width="1.6640625" style="28" customWidth="1"/>
    <col min="11017" max="11018" width="28.6640625" style="28" customWidth="1"/>
    <col min="11019" max="11019" width="22.88671875" style="28" bestFit="1" customWidth="1"/>
    <col min="11020" max="11021" width="40.109375" style="28" customWidth="1"/>
    <col min="11022" max="11022" width="27.33203125" style="28" customWidth="1"/>
    <col min="11023" max="11023" width="20.6640625" style="28" customWidth="1"/>
    <col min="11024" max="11024" width="22.44140625" style="28" customWidth="1"/>
    <col min="11025" max="11025" width="21.33203125" style="28" customWidth="1"/>
    <col min="11026" max="11026" width="16" style="28" bestFit="1" customWidth="1"/>
    <col min="11027" max="11027" width="49" style="28" customWidth="1"/>
    <col min="11028" max="11271" width="11.5546875" style="28"/>
    <col min="11272" max="11272" width="1.6640625" style="28" customWidth="1"/>
    <col min="11273" max="11274" width="28.6640625" style="28" customWidth="1"/>
    <col min="11275" max="11275" width="22.88671875" style="28" bestFit="1" customWidth="1"/>
    <col min="11276" max="11277" width="40.109375" style="28" customWidth="1"/>
    <col min="11278" max="11278" width="27.33203125" style="28" customWidth="1"/>
    <col min="11279" max="11279" width="20.6640625" style="28" customWidth="1"/>
    <col min="11280" max="11280" width="22.44140625" style="28" customWidth="1"/>
    <col min="11281" max="11281" width="21.33203125" style="28" customWidth="1"/>
    <col min="11282" max="11282" width="16" style="28" bestFit="1" customWidth="1"/>
    <col min="11283" max="11283" width="49" style="28" customWidth="1"/>
    <col min="11284" max="11527" width="11.5546875" style="28"/>
    <col min="11528" max="11528" width="1.6640625" style="28" customWidth="1"/>
    <col min="11529" max="11530" width="28.6640625" style="28" customWidth="1"/>
    <col min="11531" max="11531" width="22.88671875" style="28" bestFit="1" customWidth="1"/>
    <col min="11532" max="11533" width="40.109375" style="28" customWidth="1"/>
    <col min="11534" max="11534" width="27.33203125" style="28" customWidth="1"/>
    <col min="11535" max="11535" width="20.6640625" style="28" customWidth="1"/>
    <col min="11536" max="11536" width="22.44140625" style="28" customWidth="1"/>
    <col min="11537" max="11537" width="21.33203125" style="28" customWidth="1"/>
    <col min="11538" max="11538" width="16" style="28" bestFit="1" customWidth="1"/>
    <col min="11539" max="11539" width="49" style="28" customWidth="1"/>
    <col min="11540" max="11783" width="11.5546875" style="28"/>
    <col min="11784" max="11784" width="1.6640625" style="28" customWidth="1"/>
    <col min="11785" max="11786" width="28.6640625" style="28" customWidth="1"/>
    <col min="11787" max="11787" width="22.88671875" style="28" bestFit="1" customWidth="1"/>
    <col min="11788" max="11789" width="40.109375" style="28" customWidth="1"/>
    <col min="11790" max="11790" width="27.33203125" style="28" customWidth="1"/>
    <col min="11791" max="11791" width="20.6640625" style="28" customWidth="1"/>
    <col min="11792" max="11792" width="22.44140625" style="28" customWidth="1"/>
    <col min="11793" max="11793" width="21.33203125" style="28" customWidth="1"/>
    <col min="11794" max="11794" width="16" style="28" bestFit="1" customWidth="1"/>
    <col min="11795" max="11795" width="49" style="28" customWidth="1"/>
    <col min="11796" max="12039" width="11.5546875" style="28"/>
    <col min="12040" max="12040" width="1.6640625" style="28" customWidth="1"/>
    <col min="12041" max="12042" width="28.6640625" style="28" customWidth="1"/>
    <col min="12043" max="12043" width="22.88671875" style="28" bestFit="1" customWidth="1"/>
    <col min="12044" max="12045" width="40.109375" style="28" customWidth="1"/>
    <col min="12046" max="12046" width="27.33203125" style="28" customWidth="1"/>
    <col min="12047" max="12047" width="20.6640625" style="28" customWidth="1"/>
    <col min="12048" max="12048" width="22.44140625" style="28" customWidth="1"/>
    <col min="12049" max="12049" width="21.33203125" style="28" customWidth="1"/>
    <col min="12050" max="12050" width="16" style="28" bestFit="1" customWidth="1"/>
    <col min="12051" max="12051" width="49" style="28" customWidth="1"/>
    <col min="12052" max="12295" width="11.5546875" style="28"/>
    <col min="12296" max="12296" width="1.6640625" style="28" customWidth="1"/>
    <col min="12297" max="12298" width="28.6640625" style="28" customWidth="1"/>
    <col min="12299" max="12299" width="22.88671875" style="28" bestFit="1" customWidth="1"/>
    <col min="12300" max="12301" width="40.109375" style="28" customWidth="1"/>
    <col min="12302" max="12302" width="27.33203125" style="28" customWidth="1"/>
    <col min="12303" max="12303" width="20.6640625" style="28" customWidth="1"/>
    <col min="12304" max="12304" width="22.44140625" style="28" customWidth="1"/>
    <col min="12305" max="12305" width="21.33203125" style="28" customWidth="1"/>
    <col min="12306" max="12306" width="16" style="28" bestFit="1" customWidth="1"/>
    <col min="12307" max="12307" width="49" style="28" customWidth="1"/>
    <col min="12308" max="12551" width="11.5546875" style="28"/>
    <col min="12552" max="12552" width="1.6640625" style="28" customWidth="1"/>
    <col min="12553" max="12554" width="28.6640625" style="28" customWidth="1"/>
    <col min="12555" max="12555" width="22.88671875" style="28" bestFit="1" customWidth="1"/>
    <col min="12556" max="12557" width="40.109375" style="28" customWidth="1"/>
    <col min="12558" max="12558" width="27.33203125" style="28" customWidth="1"/>
    <col min="12559" max="12559" width="20.6640625" style="28" customWidth="1"/>
    <col min="12560" max="12560" width="22.44140625" style="28" customWidth="1"/>
    <col min="12561" max="12561" width="21.33203125" style="28" customWidth="1"/>
    <col min="12562" max="12562" width="16" style="28" bestFit="1" customWidth="1"/>
    <col min="12563" max="12563" width="49" style="28" customWidth="1"/>
    <col min="12564" max="12807" width="11.5546875" style="28"/>
    <col min="12808" max="12808" width="1.6640625" style="28" customWidth="1"/>
    <col min="12809" max="12810" width="28.6640625" style="28" customWidth="1"/>
    <col min="12811" max="12811" width="22.88671875" style="28" bestFit="1" customWidth="1"/>
    <col min="12812" max="12813" width="40.109375" style="28" customWidth="1"/>
    <col min="12814" max="12814" width="27.33203125" style="28" customWidth="1"/>
    <col min="12815" max="12815" width="20.6640625" style="28" customWidth="1"/>
    <col min="12816" max="12816" width="22.44140625" style="28" customWidth="1"/>
    <col min="12817" max="12817" width="21.33203125" style="28" customWidth="1"/>
    <col min="12818" max="12818" width="16" style="28" bestFit="1" customWidth="1"/>
    <col min="12819" max="12819" width="49" style="28" customWidth="1"/>
    <col min="12820" max="13063" width="11.5546875" style="28"/>
    <col min="13064" max="13064" width="1.6640625" style="28" customWidth="1"/>
    <col min="13065" max="13066" width="28.6640625" style="28" customWidth="1"/>
    <col min="13067" max="13067" width="22.88671875" style="28" bestFit="1" customWidth="1"/>
    <col min="13068" max="13069" width="40.109375" style="28" customWidth="1"/>
    <col min="13070" max="13070" width="27.33203125" style="28" customWidth="1"/>
    <col min="13071" max="13071" width="20.6640625" style="28" customWidth="1"/>
    <col min="13072" max="13072" width="22.44140625" style="28" customWidth="1"/>
    <col min="13073" max="13073" width="21.33203125" style="28" customWidth="1"/>
    <col min="13074" max="13074" width="16" style="28" bestFit="1" customWidth="1"/>
    <col min="13075" max="13075" width="49" style="28" customWidth="1"/>
    <col min="13076" max="13319" width="11.5546875" style="28"/>
    <col min="13320" max="13320" width="1.6640625" style="28" customWidth="1"/>
    <col min="13321" max="13322" width="28.6640625" style="28" customWidth="1"/>
    <col min="13323" max="13323" width="22.88671875" style="28" bestFit="1" customWidth="1"/>
    <col min="13324" max="13325" width="40.109375" style="28" customWidth="1"/>
    <col min="13326" max="13326" width="27.33203125" style="28" customWidth="1"/>
    <col min="13327" max="13327" width="20.6640625" style="28" customWidth="1"/>
    <col min="13328" max="13328" width="22.44140625" style="28" customWidth="1"/>
    <col min="13329" max="13329" width="21.33203125" style="28" customWidth="1"/>
    <col min="13330" max="13330" width="16" style="28" bestFit="1" customWidth="1"/>
    <col min="13331" max="13331" width="49" style="28" customWidth="1"/>
    <col min="13332" max="13575" width="11.5546875" style="28"/>
    <col min="13576" max="13576" width="1.6640625" style="28" customWidth="1"/>
    <col min="13577" max="13578" width="28.6640625" style="28" customWidth="1"/>
    <col min="13579" max="13579" width="22.88671875" style="28" bestFit="1" customWidth="1"/>
    <col min="13580" max="13581" width="40.109375" style="28" customWidth="1"/>
    <col min="13582" max="13582" width="27.33203125" style="28" customWidth="1"/>
    <col min="13583" max="13583" width="20.6640625" style="28" customWidth="1"/>
    <col min="13584" max="13584" width="22.44140625" style="28" customWidth="1"/>
    <col min="13585" max="13585" width="21.33203125" style="28" customWidth="1"/>
    <col min="13586" max="13586" width="16" style="28" bestFit="1" customWidth="1"/>
    <col min="13587" max="13587" width="49" style="28" customWidth="1"/>
    <col min="13588" max="13831" width="11.5546875" style="28"/>
    <col min="13832" max="13832" width="1.6640625" style="28" customWidth="1"/>
    <col min="13833" max="13834" width="28.6640625" style="28" customWidth="1"/>
    <col min="13835" max="13835" width="22.88671875" style="28" bestFit="1" customWidth="1"/>
    <col min="13836" max="13837" width="40.109375" style="28" customWidth="1"/>
    <col min="13838" max="13838" width="27.33203125" style="28" customWidth="1"/>
    <col min="13839" max="13839" width="20.6640625" style="28" customWidth="1"/>
    <col min="13840" max="13840" width="22.44140625" style="28" customWidth="1"/>
    <col min="13841" max="13841" width="21.33203125" style="28" customWidth="1"/>
    <col min="13842" max="13842" width="16" style="28" bestFit="1" customWidth="1"/>
    <col min="13843" max="13843" width="49" style="28" customWidth="1"/>
    <col min="13844" max="14087" width="11.5546875" style="28"/>
    <col min="14088" max="14088" width="1.6640625" style="28" customWidth="1"/>
    <col min="14089" max="14090" width="28.6640625" style="28" customWidth="1"/>
    <col min="14091" max="14091" width="22.88671875" style="28" bestFit="1" customWidth="1"/>
    <col min="14092" max="14093" width="40.109375" style="28" customWidth="1"/>
    <col min="14094" max="14094" width="27.33203125" style="28" customWidth="1"/>
    <col min="14095" max="14095" width="20.6640625" style="28" customWidth="1"/>
    <col min="14096" max="14096" width="22.44140625" style="28" customWidth="1"/>
    <col min="14097" max="14097" width="21.33203125" style="28" customWidth="1"/>
    <col min="14098" max="14098" width="16" style="28" bestFit="1" customWidth="1"/>
    <col min="14099" max="14099" width="49" style="28" customWidth="1"/>
    <col min="14100" max="14343" width="11.5546875" style="28"/>
    <col min="14344" max="14344" width="1.6640625" style="28" customWidth="1"/>
    <col min="14345" max="14346" width="28.6640625" style="28" customWidth="1"/>
    <col min="14347" max="14347" width="22.88671875" style="28" bestFit="1" customWidth="1"/>
    <col min="14348" max="14349" width="40.109375" style="28" customWidth="1"/>
    <col min="14350" max="14350" width="27.33203125" style="28" customWidth="1"/>
    <col min="14351" max="14351" width="20.6640625" style="28" customWidth="1"/>
    <col min="14352" max="14352" width="22.44140625" style="28" customWidth="1"/>
    <col min="14353" max="14353" width="21.33203125" style="28" customWidth="1"/>
    <col min="14354" max="14354" width="16" style="28" bestFit="1" customWidth="1"/>
    <col min="14355" max="14355" width="49" style="28" customWidth="1"/>
    <col min="14356" max="14599" width="11.5546875" style="28"/>
    <col min="14600" max="14600" width="1.6640625" style="28" customWidth="1"/>
    <col min="14601" max="14602" width="28.6640625" style="28" customWidth="1"/>
    <col min="14603" max="14603" width="22.88671875" style="28" bestFit="1" customWidth="1"/>
    <col min="14604" max="14605" width="40.109375" style="28" customWidth="1"/>
    <col min="14606" max="14606" width="27.33203125" style="28" customWidth="1"/>
    <col min="14607" max="14607" width="20.6640625" style="28" customWidth="1"/>
    <col min="14608" max="14608" width="22.44140625" style="28" customWidth="1"/>
    <col min="14609" max="14609" width="21.33203125" style="28" customWidth="1"/>
    <col min="14610" max="14610" width="16" style="28" bestFit="1" customWidth="1"/>
    <col min="14611" max="14611" width="49" style="28" customWidth="1"/>
    <col min="14612" max="14855" width="11.5546875" style="28"/>
    <col min="14856" max="14856" width="1.6640625" style="28" customWidth="1"/>
    <col min="14857" max="14858" width="28.6640625" style="28" customWidth="1"/>
    <col min="14859" max="14859" width="22.88671875" style="28" bestFit="1" customWidth="1"/>
    <col min="14860" max="14861" width="40.109375" style="28" customWidth="1"/>
    <col min="14862" max="14862" width="27.33203125" style="28" customWidth="1"/>
    <col min="14863" max="14863" width="20.6640625" style="28" customWidth="1"/>
    <col min="14864" max="14864" width="22.44140625" style="28" customWidth="1"/>
    <col min="14865" max="14865" width="21.33203125" style="28" customWidth="1"/>
    <col min="14866" max="14866" width="16" style="28" bestFit="1" customWidth="1"/>
    <col min="14867" max="14867" width="49" style="28" customWidth="1"/>
    <col min="14868" max="15111" width="11.5546875" style="28"/>
    <col min="15112" max="15112" width="1.6640625" style="28" customWidth="1"/>
    <col min="15113" max="15114" width="28.6640625" style="28" customWidth="1"/>
    <col min="15115" max="15115" width="22.88671875" style="28" bestFit="1" customWidth="1"/>
    <col min="15116" max="15117" width="40.109375" style="28" customWidth="1"/>
    <col min="15118" max="15118" width="27.33203125" style="28" customWidth="1"/>
    <col min="15119" max="15119" width="20.6640625" style="28" customWidth="1"/>
    <col min="15120" max="15120" width="22.44140625" style="28" customWidth="1"/>
    <col min="15121" max="15121" width="21.33203125" style="28" customWidth="1"/>
    <col min="15122" max="15122" width="16" style="28" bestFit="1" customWidth="1"/>
    <col min="15123" max="15123" width="49" style="28" customWidth="1"/>
    <col min="15124" max="15367" width="11.5546875" style="28"/>
    <col min="15368" max="15368" width="1.6640625" style="28" customWidth="1"/>
    <col min="15369" max="15370" width="28.6640625" style="28" customWidth="1"/>
    <col min="15371" max="15371" width="22.88671875" style="28" bestFit="1" customWidth="1"/>
    <col min="15372" max="15373" width="40.109375" style="28" customWidth="1"/>
    <col min="15374" max="15374" width="27.33203125" style="28" customWidth="1"/>
    <col min="15375" max="15375" width="20.6640625" style="28" customWidth="1"/>
    <col min="15376" max="15376" width="22.44140625" style="28" customWidth="1"/>
    <col min="15377" max="15377" width="21.33203125" style="28" customWidth="1"/>
    <col min="15378" max="15378" width="16" style="28" bestFit="1" customWidth="1"/>
    <col min="15379" max="15379" width="49" style="28" customWidth="1"/>
    <col min="15380" max="15623" width="11.5546875" style="28"/>
    <col min="15624" max="15624" width="1.6640625" style="28" customWidth="1"/>
    <col min="15625" max="15626" width="28.6640625" style="28" customWidth="1"/>
    <col min="15627" max="15627" width="22.88671875" style="28" bestFit="1" customWidth="1"/>
    <col min="15628" max="15629" width="40.109375" style="28" customWidth="1"/>
    <col min="15630" max="15630" width="27.33203125" style="28" customWidth="1"/>
    <col min="15631" max="15631" width="20.6640625" style="28" customWidth="1"/>
    <col min="15632" max="15632" width="22.44140625" style="28" customWidth="1"/>
    <col min="15633" max="15633" width="21.33203125" style="28" customWidth="1"/>
    <col min="15634" max="15634" width="16" style="28" bestFit="1" customWidth="1"/>
    <col min="15635" max="15635" width="49" style="28" customWidth="1"/>
    <col min="15636" max="15879" width="11.5546875" style="28"/>
    <col min="15880" max="15880" width="1.6640625" style="28" customWidth="1"/>
    <col min="15881" max="15882" width="28.6640625" style="28" customWidth="1"/>
    <col min="15883" max="15883" width="22.88671875" style="28" bestFit="1" customWidth="1"/>
    <col min="15884" max="15885" width="40.109375" style="28" customWidth="1"/>
    <col min="15886" max="15886" width="27.33203125" style="28" customWidth="1"/>
    <col min="15887" max="15887" width="20.6640625" style="28" customWidth="1"/>
    <col min="15888" max="15888" width="22.44140625" style="28" customWidth="1"/>
    <col min="15889" max="15889" width="21.33203125" style="28" customWidth="1"/>
    <col min="15890" max="15890" width="16" style="28" bestFit="1" customWidth="1"/>
    <col min="15891" max="15891" width="49" style="28" customWidth="1"/>
    <col min="15892" max="16135" width="11.5546875" style="28"/>
    <col min="16136" max="16136" width="1.6640625" style="28" customWidth="1"/>
    <col min="16137" max="16138" width="28.6640625" style="28" customWidth="1"/>
    <col min="16139" max="16139" width="22.88671875" style="28" bestFit="1" customWidth="1"/>
    <col min="16140" max="16141" width="40.109375" style="28" customWidth="1"/>
    <col min="16142" max="16142" width="27.33203125" style="28" customWidth="1"/>
    <col min="16143" max="16143" width="20.6640625" style="28" customWidth="1"/>
    <col min="16144" max="16144" width="22.44140625" style="28" customWidth="1"/>
    <col min="16145" max="16145" width="21.33203125" style="28" customWidth="1"/>
    <col min="16146" max="16146" width="16" style="28" bestFit="1" customWidth="1"/>
    <col min="16147" max="16147" width="49" style="28" customWidth="1"/>
    <col min="16148" max="16384" width="11.5546875" style="28"/>
  </cols>
  <sheetData>
    <row r="2" spans="2:25" s="15" customFormat="1" ht="60" customHeight="1" x14ac:dyDescent="0.3">
      <c r="B2" s="574" t="s">
        <v>661</v>
      </c>
      <c r="C2" s="575"/>
      <c r="D2" s="575"/>
      <c r="E2" s="575"/>
      <c r="F2" s="575"/>
      <c r="G2" s="575"/>
      <c r="H2" s="575"/>
      <c r="I2" s="575"/>
      <c r="J2" s="575"/>
      <c r="K2" s="575"/>
      <c r="L2" s="575"/>
      <c r="M2" s="575"/>
      <c r="N2" s="516"/>
      <c r="O2" s="516"/>
      <c r="P2" s="516"/>
    </row>
    <row r="3" spans="2:25" s="17" customFormat="1" thickBot="1" x14ac:dyDescent="0.35">
      <c r="B3" s="16"/>
      <c r="C3" s="16"/>
      <c r="F3" s="18"/>
      <c r="G3" s="18"/>
      <c r="H3" s="16"/>
      <c r="I3" s="18"/>
      <c r="J3" s="18"/>
      <c r="K3" s="18"/>
      <c r="L3" s="18"/>
      <c r="M3" s="18"/>
      <c r="N3" s="18"/>
      <c r="O3" s="371"/>
      <c r="P3" s="18"/>
    </row>
    <row r="4" spans="2:25" s="17" customFormat="1" ht="18" thickBot="1" x14ac:dyDescent="0.35">
      <c r="B4" s="576" t="s">
        <v>1</v>
      </c>
      <c r="C4" s="692" t="s">
        <v>5</v>
      </c>
      <c r="D4" s="576" t="s">
        <v>662</v>
      </c>
      <c r="E4" s="582" t="s">
        <v>663</v>
      </c>
      <c r="F4" s="695" t="s">
        <v>3</v>
      </c>
      <c r="G4" s="697" t="s">
        <v>8</v>
      </c>
      <c r="H4" s="583" t="s">
        <v>862</v>
      </c>
      <c r="I4" s="584"/>
      <c r="J4" s="584"/>
      <c r="K4" s="584"/>
      <c r="L4" s="584"/>
      <c r="M4" s="585"/>
      <c r="N4" s="518"/>
      <c r="O4" s="372"/>
      <c r="P4" s="518"/>
      <c r="Q4" s="583" t="s">
        <v>868</v>
      </c>
      <c r="R4" s="584"/>
      <c r="S4" s="584"/>
      <c r="T4" s="584"/>
      <c r="U4" s="584"/>
      <c r="V4" s="585"/>
      <c r="W4" s="518"/>
      <c r="X4" s="372"/>
      <c r="Y4" s="518"/>
    </row>
    <row r="5" spans="2:25" s="17" customFormat="1" ht="51" customHeight="1" thickBot="1" x14ac:dyDescent="0.35">
      <c r="B5" s="576"/>
      <c r="C5" s="693"/>
      <c r="D5" s="576"/>
      <c r="E5" s="582"/>
      <c r="F5" s="696"/>
      <c r="G5" s="697"/>
      <c r="H5" s="586"/>
      <c r="I5" s="587"/>
      <c r="J5" s="587"/>
      <c r="K5" s="587"/>
      <c r="L5" s="587"/>
      <c r="M5" s="588"/>
      <c r="N5" s="687" t="s">
        <v>664</v>
      </c>
      <c r="O5" s="688"/>
      <c r="P5" s="688"/>
      <c r="Q5" s="586"/>
      <c r="R5" s="587"/>
      <c r="S5" s="587"/>
      <c r="T5" s="587"/>
      <c r="U5" s="587"/>
      <c r="V5" s="588"/>
      <c r="W5" s="687" t="s">
        <v>1012</v>
      </c>
      <c r="X5" s="688"/>
      <c r="Y5" s="688"/>
    </row>
    <row r="6" spans="2:25" s="17" customFormat="1" ht="53.4" thickBot="1" x14ac:dyDescent="0.35">
      <c r="B6" s="576"/>
      <c r="C6" s="694"/>
      <c r="D6" s="576"/>
      <c r="E6" s="582"/>
      <c r="F6" s="443" t="s">
        <v>665</v>
      </c>
      <c r="G6" s="519" t="s">
        <v>4</v>
      </c>
      <c r="H6" s="517" t="s">
        <v>10</v>
      </c>
      <c r="I6" s="519" t="s">
        <v>20</v>
      </c>
      <c r="J6" s="519" t="s">
        <v>21</v>
      </c>
      <c r="K6" s="519" t="s">
        <v>22</v>
      </c>
      <c r="L6" s="519" t="s">
        <v>11</v>
      </c>
      <c r="M6" s="519" t="s">
        <v>12</v>
      </c>
      <c r="N6" s="372" t="s">
        <v>666</v>
      </c>
      <c r="O6" s="372" t="s">
        <v>667</v>
      </c>
      <c r="P6" s="372" t="s">
        <v>478</v>
      </c>
      <c r="Q6" s="517" t="s">
        <v>10</v>
      </c>
      <c r="R6" s="519" t="s">
        <v>20</v>
      </c>
      <c r="S6" s="519" t="s">
        <v>21</v>
      </c>
      <c r="T6" s="519" t="s">
        <v>22</v>
      </c>
      <c r="U6" s="519" t="s">
        <v>11</v>
      </c>
      <c r="V6" s="519" t="s">
        <v>12</v>
      </c>
      <c r="W6" s="372" t="s">
        <v>666</v>
      </c>
      <c r="X6" s="372" t="s">
        <v>667</v>
      </c>
      <c r="Y6" s="372" t="s">
        <v>478</v>
      </c>
    </row>
    <row r="7" spans="2:25" ht="45" customHeight="1" x14ac:dyDescent="0.3">
      <c r="B7" s="43" t="s">
        <v>29</v>
      </c>
      <c r="C7" s="23"/>
      <c r="D7" s="24"/>
      <c r="E7" s="24"/>
      <c r="F7" s="26"/>
      <c r="G7" s="26"/>
      <c r="H7" s="23"/>
      <c r="I7" s="373"/>
      <c r="J7" s="373"/>
      <c r="K7" s="373"/>
      <c r="L7" s="373"/>
      <c r="M7" s="374"/>
      <c r="N7" s="375"/>
      <c r="O7" s="376"/>
      <c r="P7" s="375"/>
      <c r="Q7" s="23"/>
      <c r="R7" s="373"/>
      <c r="S7" s="373"/>
      <c r="T7" s="373"/>
      <c r="U7" s="373"/>
      <c r="V7" s="562"/>
      <c r="W7" s="566"/>
      <c r="X7" s="567"/>
      <c r="Y7" s="566"/>
    </row>
    <row r="8" spans="2:25" ht="45" customHeight="1" x14ac:dyDescent="0.3">
      <c r="B8" s="377"/>
      <c r="C8" s="378" t="s">
        <v>30</v>
      </c>
      <c r="D8" s="379"/>
      <c r="E8" s="380">
        <v>15112287754</v>
      </c>
      <c r="F8" s="381"/>
      <c r="G8" s="381" t="s">
        <v>32</v>
      </c>
      <c r="H8" s="378"/>
      <c r="I8" s="382">
        <v>42887</v>
      </c>
      <c r="J8" s="382">
        <v>42917</v>
      </c>
      <c r="K8" s="382">
        <v>42979</v>
      </c>
      <c r="L8" s="382">
        <v>42979</v>
      </c>
      <c r="M8" s="383">
        <v>43070</v>
      </c>
      <c r="N8" s="384" t="s">
        <v>32</v>
      </c>
      <c r="O8" s="385"/>
      <c r="P8" s="384"/>
      <c r="Q8" s="378"/>
      <c r="R8" s="382">
        <v>42887</v>
      </c>
      <c r="S8" s="382">
        <v>42917</v>
      </c>
      <c r="T8" s="382">
        <v>42979</v>
      </c>
      <c r="U8" s="382">
        <v>42979</v>
      </c>
      <c r="V8" s="563">
        <v>43070</v>
      </c>
      <c r="W8" s="568" t="s">
        <v>32</v>
      </c>
      <c r="X8" s="569"/>
      <c r="Y8" s="570"/>
    </row>
    <row r="9" spans="2:25" ht="69.599999999999994" x14ac:dyDescent="0.3">
      <c r="B9" s="29"/>
      <c r="C9" s="378" t="s">
        <v>33</v>
      </c>
      <c r="D9" s="379"/>
      <c r="E9" s="380">
        <v>3909126649</v>
      </c>
      <c r="F9" s="381" t="s">
        <v>32</v>
      </c>
      <c r="G9" s="381"/>
      <c r="H9" s="378" t="s">
        <v>668</v>
      </c>
      <c r="I9" s="382"/>
      <c r="J9" s="382"/>
      <c r="K9" s="382">
        <v>42736</v>
      </c>
      <c r="L9" s="382">
        <v>42736</v>
      </c>
      <c r="M9" s="383">
        <v>43040</v>
      </c>
      <c r="N9" s="384" t="s">
        <v>19</v>
      </c>
      <c r="O9" s="385" t="s">
        <v>669</v>
      </c>
      <c r="P9" s="384"/>
      <c r="Q9" s="378" t="s">
        <v>668</v>
      </c>
      <c r="R9" s="382"/>
      <c r="S9" s="382"/>
      <c r="T9" s="382">
        <v>42736</v>
      </c>
      <c r="U9" s="382">
        <v>42736</v>
      </c>
      <c r="V9" s="563">
        <v>43040</v>
      </c>
      <c r="W9" s="568" t="s">
        <v>19</v>
      </c>
      <c r="X9" s="571" t="s">
        <v>669</v>
      </c>
      <c r="Y9" s="568"/>
    </row>
    <row r="10" spans="2:25" ht="69.599999999999994" x14ac:dyDescent="0.3">
      <c r="B10" s="29"/>
      <c r="C10" s="378" t="s">
        <v>670</v>
      </c>
      <c r="D10" s="379"/>
      <c r="E10" s="380">
        <v>4999874785</v>
      </c>
      <c r="F10" s="381" t="s">
        <v>32</v>
      </c>
      <c r="G10" s="381"/>
      <c r="H10" s="378"/>
      <c r="I10" s="382"/>
      <c r="J10" s="382"/>
      <c r="K10" s="382">
        <v>42795</v>
      </c>
      <c r="L10" s="382">
        <v>42795</v>
      </c>
      <c r="M10" s="383">
        <v>43070</v>
      </c>
      <c r="N10" s="384" t="s">
        <v>0</v>
      </c>
      <c r="O10" s="385" t="s">
        <v>671</v>
      </c>
      <c r="P10" s="385" t="s">
        <v>672</v>
      </c>
      <c r="Q10" s="378"/>
      <c r="R10" s="382"/>
      <c r="S10" s="382"/>
      <c r="T10" s="382">
        <v>42795</v>
      </c>
      <c r="U10" s="382">
        <v>42795</v>
      </c>
      <c r="V10" s="563">
        <v>43070</v>
      </c>
      <c r="W10" s="570"/>
      <c r="X10" s="569" t="s">
        <v>671</v>
      </c>
      <c r="Y10" s="569" t="s">
        <v>672</v>
      </c>
    </row>
    <row r="11" spans="2:25" ht="69.599999999999994" x14ac:dyDescent="0.3">
      <c r="B11" s="29"/>
      <c r="C11" s="378" t="s">
        <v>47</v>
      </c>
      <c r="D11" s="379"/>
      <c r="E11" s="380">
        <v>8727219593</v>
      </c>
      <c r="F11" s="381" t="s">
        <v>19</v>
      </c>
      <c r="G11" s="381" t="s">
        <v>32</v>
      </c>
      <c r="H11" s="378" t="s">
        <v>673</v>
      </c>
      <c r="I11" s="382"/>
      <c r="J11" s="382"/>
      <c r="K11" s="382">
        <v>42736</v>
      </c>
      <c r="L11" s="382">
        <v>42736</v>
      </c>
      <c r="M11" s="383">
        <v>43070</v>
      </c>
      <c r="N11" s="384" t="s">
        <v>19</v>
      </c>
      <c r="O11" s="385" t="s">
        <v>674</v>
      </c>
      <c r="P11" s="384"/>
      <c r="Q11" s="378" t="s">
        <v>673</v>
      </c>
      <c r="R11" s="382"/>
      <c r="S11" s="382"/>
      <c r="T11" s="382">
        <v>42736</v>
      </c>
      <c r="U11" s="382">
        <v>42736</v>
      </c>
      <c r="V11" s="563">
        <v>43070</v>
      </c>
      <c r="W11" s="568" t="s">
        <v>19</v>
      </c>
      <c r="X11" s="571" t="s">
        <v>674</v>
      </c>
      <c r="Y11" s="568"/>
    </row>
    <row r="12" spans="2:25" ht="69.599999999999994" x14ac:dyDescent="0.3">
      <c r="B12" s="29"/>
      <c r="C12" s="378" t="s">
        <v>675</v>
      </c>
      <c r="D12" s="379"/>
      <c r="E12" s="380">
        <v>33936774243</v>
      </c>
      <c r="F12" s="381" t="s">
        <v>32</v>
      </c>
      <c r="G12" s="381"/>
      <c r="H12" s="378"/>
      <c r="I12" s="382"/>
      <c r="J12" s="382"/>
      <c r="K12" s="382">
        <v>42767</v>
      </c>
      <c r="L12" s="382">
        <v>42767</v>
      </c>
      <c r="M12" s="383">
        <v>43070</v>
      </c>
      <c r="N12" s="384" t="s">
        <v>0</v>
      </c>
      <c r="O12" s="385" t="s">
        <v>676</v>
      </c>
      <c r="P12" s="384"/>
      <c r="Q12" s="378"/>
      <c r="R12" s="382"/>
      <c r="S12" s="382"/>
      <c r="T12" s="382">
        <v>42767</v>
      </c>
      <c r="U12" s="382">
        <v>42767</v>
      </c>
      <c r="V12" s="563">
        <v>43070</v>
      </c>
      <c r="W12" s="570" t="s">
        <v>0</v>
      </c>
      <c r="X12" s="569" t="s">
        <v>676</v>
      </c>
      <c r="Y12" s="570"/>
    </row>
    <row r="13" spans="2:25" ht="69.599999999999994" x14ac:dyDescent="0.3">
      <c r="B13" s="29"/>
      <c r="C13" s="378" t="s">
        <v>677</v>
      </c>
      <c r="D13" s="379"/>
      <c r="E13" s="380">
        <v>23607382612</v>
      </c>
      <c r="F13" s="381" t="s">
        <v>32</v>
      </c>
      <c r="G13" s="381"/>
      <c r="H13" s="378"/>
      <c r="I13" s="382"/>
      <c r="J13" s="382"/>
      <c r="K13" s="382">
        <v>42767</v>
      </c>
      <c r="L13" s="382">
        <v>42917</v>
      </c>
      <c r="M13" s="383">
        <v>43070</v>
      </c>
      <c r="N13" s="384" t="s">
        <v>19</v>
      </c>
      <c r="O13" s="385" t="s">
        <v>678</v>
      </c>
      <c r="P13" s="384"/>
      <c r="Q13" s="378"/>
      <c r="R13" s="382"/>
      <c r="S13" s="382"/>
      <c r="T13" s="382">
        <v>42767</v>
      </c>
      <c r="U13" s="382">
        <v>42917</v>
      </c>
      <c r="V13" s="563">
        <v>43070</v>
      </c>
      <c r="W13" s="570" t="s">
        <v>19</v>
      </c>
      <c r="X13" s="569" t="s">
        <v>678</v>
      </c>
      <c r="Y13" s="570"/>
    </row>
    <row r="14" spans="2:25" ht="69.599999999999994" x14ac:dyDescent="0.3">
      <c r="B14" s="29"/>
      <c r="C14" s="378" t="s">
        <v>40</v>
      </c>
      <c r="D14" s="379"/>
      <c r="E14" s="380">
        <v>48229959589</v>
      </c>
      <c r="F14" s="381" t="s">
        <v>32</v>
      </c>
      <c r="G14" s="381"/>
      <c r="H14" s="378" t="s">
        <v>679</v>
      </c>
      <c r="I14" s="382"/>
      <c r="J14" s="382"/>
      <c r="K14" s="382">
        <v>42736</v>
      </c>
      <c r="L14" s="382">
        <v>42736</v>
      </c>
      <c r="M14" s="383">
        <v>43070</v>
      </c>
      <c r="N14" s="384" t="s">
        <v>19</v>
      </c>
      <c r="O14" s="385" t="s">
        <v>680</v>
      </c>
      <c r="P14" s="384"/>
      <c r="Q14" s="378" t="s">
        <v>679</v>
      </c>
      <c r="R14" s="382"/>
      <c r="S14" s="382"/>
      <c r="T14" s="382">
        <v>42736</v>
      </c>
      <c r="U14" s="382">
        <v>42736</v>
      </c>
      <c r="V14" s="563">
        <v>43070</v>
      </c>
      <c r="W14" s="570" t="s">
        <v>19</v>
      </c>
      <c r="X14" s="569" t="s">
        <v>680</v>
      </c>
      <c r="Y14" s="570"/>
    </row>
    <row r="15" spans="2:25" ht="69.599999999999994" x14ac:dyDescent="0.3">
      <c r="B15" s="29"/>
      <c r="C15" s="378" t="s">
        <v>681</v>
      </c>
      <c r="D15" s="379"/>
      <c r="E15" s="380">
        <v>70199999999</v>
      </c>
      <c r="F15" s="381" t="s">
        <v>32</v>
      </c>
      <c r="G15" s="381"/>
      <c r="H15" s="378"/>
      <c r="I15" s="382"/>
      <c r="J15" s="382"/>
      <c r="K15" s="382">
        <v>42917</v>
      </c>
      <c r="L15" s="382">
        <v>42917</v>
      </c>
      <c r="M15" s="383">
        <v>43070</v>
      </c>
      <c r="N15" s="384" t="s">
        <v>32</v>
      </c>
      <c r="O15" s="385"/>
      <c r="P15" s="385" t="s">
        <v>682</v>
      </c>
      <c r="Q15" s="378"/>
      <c r="R15" s="382"/>
      <c r="S15" s="382"/>
      <c r="T15" s="382">
        <v>42917</v>
      </c>
      <c r="U15" s="382">
        <v>42917</v>
      </c>
      <c r="V15" s="563">
        <v>43070</v>
      </c>
      <c r="W15" s="570" t="s">
        <v>32</v>
      </c>
      <c r="X15" s="569"/>
      <c r="Y15" s="569" t="s">
        <v>682</v>
      </c>
    </row>
    <row r="16" spans="2:25" ht="69.599999999999994" x14ac:dyDescent="0.3">
      <c r="B16" s="29"/>
      <c r="C16" s="378" t="s">
        <v>683</v>
      </c>
      <c r="D16" s="379"/>
      <c r="E16" s="380">
        <v>13399054383</v>
      </c>
      <c r="F16" s="381" t="s">
        <v>32</v>
      </c>
      <c r="G16" s="381"/>
      <c r="H16" s="378" t="s">
        <v>679</v>
      </c>
      <c r="I16" s="382"/>
      <c r="J16" s="382"/>
      <c r="K16" s="382">
        <v>42767</v>
      </c>
      <c r="L16" s="382">
        <v>42917</v>
      </c>
      <c r="M16" s="383">
        <v>43070</v>
      </c>
      <c r="N16" s="384" t="s">
        <v>19</v>
      </c>
      <c r="O16" s="385" t="s">
        <v>684</v>
      </c>
      <c r="P16" s="384"/>
      <c r="Q16" s="378" t="s">
        <v>679</v>
      </c>
      <c r="R16" s="382"/>
      <c r="S16" s="382"/>
      <c r="T16" s="382">
        <v>42767</v>
      </c>
      <c r="U16" s="382">
        <v>42917</v>
      </c>
      <c r="V16" s="563">
        <v>43070</v>
      </c>
      <c r="W16" s="570" t="s">
        <v>19</v>
      </c>
      <c r="X16" s="569" t="s">
        <v>684</v>
      </c>
      <c r="Y16" s="570"/>
    </row>
    <row r="17" spans="2:25" ht="156.6" x14ac:dyDescent="0.3">
      <c r="B17" s="29"/>
      <c r="C17" s="378" t="s">
        <v>43</v>
      </c>
      <c r="D17" s="379"/>
      <c r="E17" s="380">
        <v>9000000000</v>
      </c>
      <c r="F17" s="381" t="s">
        <v>0</v>
      </c>
      <c r="G17" s="381"/>
      <c r="H17" s="378"/>
      <c r="I17" s="382">
        <v>42767</v>
      </c>
      <c r="J17" s="382">
        <v>42795</v>
      </c>
      <c r="K17" s="382">
        <v>42917</v>
      </c>
      <c r="L17" s="382">
        <v>42917</v>
      </c>
      <c r="M17" s="383">
        <v>43097</v>
      </c>
      <c r="N17" s="384" t="s">
        <v>0</v>
      </c>
      <c r="O17" s="385" t="s">
        <v>685</v>
      </c>
      <c r="P17" s="385" t="s">
        <v>686</v>
      </c>
      <c r="Q17" s="378"/>
      <c r="R17" s="382">
        <v>42767</v>
      </c>
      <c r="S17" s="382">
        <v>42795</v>
      </c>
      <c r="T17" s="382">
        <v>42917</v>
      </c>
      <c r="U17" s="382">
        <v>42917</v>
      </c>
      <c r="V17" s="563">
        <v>43097</v>
      </c>
      <c r="W17" s="570" t="s">
        <v>0</v>
      </c>
      <c r="X17" s="569" t="s">
        <v>685</v>
      </c>
      <c r="Y17" s="569" t="s">
        <v>686</v>
      </c>
    </row>
    <row r="18" spans="2:25" ht="104.4" x14ac:dyDescent="0.3">
      <c r="B18" s="29"/>
      <c r="C18" s="378" t="s">
        <v>687</v>
      </c>
      <c r="D18" s="379"/>
      <c r="E18" s="380">
        <v>22000000000</v>
      </c>
      <c r="F18" s="381" t="s">
        <v>32</v>
      </c>
      <c r="G18" s="381"/>
      <c r="H18" s="378" t="s">
        <v>679</v>
      </c>
      <c r="I18" s="382"/>
      <c r="J18" s="382"/>
      <c r="K18" s="382">
        <v>42870</v>
      </c>
      <c r="L18" s="382">
        <v>42736</v>
      </c>
      <c r="M18" s="383">
        <v>43070</v>
      </c>
      <c r="N18" s="384" t="s">
        <v>32</v>
      </c>
      <c r="O18" s="385" t="s">
        <v>688</v>
      </c>
      <c r="P18" s="385" t="s">
        <v>689</v>
      </c>
      <c r="Q18" s="378" t="s">
        <v>679</v>
      </c>
      <c r="R18" s="382"/>
      <c r="S18" s="382"/>
      <c r="T18" s="382">
        <v>42870</v>
      </c>
      <c r="U18" s="382">
        <v>42736</v>
      </c>
      <c r="V18" s="563">
        <v>43070</v>
      </c>
      <c r="W18" s="570" t="s">
        <v>32</v>
      </c>
      <c r="X18" s="569" t="s">
        <v>688</v>
      </c>
      <c r="Y18" s="569" t="s">
        <v>689</v>
      </c>
    </row>
    <row r="19" spans="2:25" ht="69.599999999999994" x14ac:dyDescent="0.3">
      <c r="B19" s="29"/>
      <c r="C19" s="378" t="s">
        <v>48</v>
      </c>
      <c r="D19" s="379"/>
      <c r="E19" s="380">
        <v>34439787958</v>
      </c>
      <c r="F19" s="381" t="s">
        <v>19</v>
      </c>
      <c r="G19" s="381" t="s">
        <v>32</v>
      </c>
      <c r="H19" s="378" t="s">
        <v>673</v>
      </c>
      <c r="I19" s="382"/>
      <c r="J19" s="382"/>
      <c r="K19" s="382">
        <v>42736</v>
      </c>
      <c r="L19" s="382">
        <v>42736</v>
      </c>
      <c r="M19" s="383">
        <v>43070</v>
      </c>
      <c r="N19" s="384" t="s">
        <v>19</v>
      </c>
      <c r="O19" s="385" t="s">
        <v>674</v>
      </c>
      <c r="P19" s="384"/>
      <c r="Q19" s="378" t="s">
        <v>673</v>
      </c>
      <c r="R19" s="382"/>
      <c r="S19" s="382"/>
      <c r="T19" s="382">
        <v>42736</v>
      </c>
      <c r="U19" s="382">
        <v>42736</v>
      </c>
      <c r="V19" s="563">
        <v>43070</v>
      </c>
      <c r="W19" s="570" t="s">
        <v>19</v>
      </c>
      <c r="X19" s="569" t="s">
        <v>674</v>
      </c>
      <c r="Y19" s="570"/>
    </row>
    <row r="20" spans="2:25" ht="69.599999999999994" x14ac:dyDescent="0.3">
      <c r="B20" s="29"/>
      <c r="C20" s="378" t="s">
        <v>45</v>
      </c>
      <c r="D20" s="379"/>
      <c r="E20" s="380">
        <v>30000000000</v>
      </c>
      <c r="F20" s="381" t="s">
        <v>19</v>
      </c>
      <c r="G20" s="381"/>
      <c r="H20" s="378"/>
      <c r="I20" s="382">
        <v>42795</v>
      </c>
      <c r="J20" s="382">
        <v>42795</v>
      </c>
      <c r="K20" s="382">
        <v>42870</v>
      </c>
      <c r="L20" s="382">
        <v>42887</v>
      </c>
      <c r="M20" s="383">
        <v>43070</v>
      </c>
      <c r="N20" s="384" t="s">
        <v>0</v>
      </c>
      <c r="O20" s="385" t="s">
        <v>690</v>
      </c>
      <c r="P20" s="385" t="s">
        <v>691</v>
      </c>
      <c r="Q20" s="378"/>
      <c r="R20" s="382">
        <v>42795</v>
      </c>
      <c r="S20" s="382">
        <v>42795</v>
      </c>
      <c r="T20" s="382">
        <v>42870</v>
      </c>
      <c r="U20" s="382">
        <v>42887</v>
      </c>
      <c r="V20" s="563">
        <v>43070</v>
      </c>
      <c r="W20" s="570" t="s">
        <v>0</v>
      </c>
      <c r="X20" s="569" t="s">
        <v>690</v>
      </c>
      <c r="Y20" s="569" t="s">
        <v>691</v>
      </c>
    </row>
    <row r="21" spans="2:25" ht="156.6" x14ac:dyDescent="0.3">
      <c r="B21" s="29"/>
      <c r="C21" s="378" t="s">
        <v>46</v>
      </c>
      <c r="D21" s="379"/>
      <c r="E21" s="380">
        <v>9863000000</v>
      </c>
      <c r="F21" s="381" t="s">
        <v>19</v>
      </c>
      <c r="G21" s="381"/>
      <c r="H21" s="378"/>
      <c r="I21" s="382">
        <v>42795</v>
      </c>
      <c r="J21" s="382">
        <v>42795</v>
      </c>
      <c r="K21" s="382">
        <v>42870</v>
      </c>
      <c r="L21" s="382">
        <v>42887</v>
      </c>
      <c r="M21" s="383">
        <v>43097</v>
      </c>
      <c r="N21" s="384" t="s">
        <v>19</v>
      </c>
      <c r="O21" s="385" t="s">
        <v>692</v>
      </c>
      <c r="P21" s="385" t="s">
        <v>693</v>
      </c>
      <c r="Q21" s="378"/>
      <c r="R21" s="382">
        <v>42795</v>
      </c>
      <c r="S21" s="382">
        <v>42795</v>
      </c>
      <c r="T21" s="382">
        <v>42870</v>
      </c>
      <c r="U21" s="382">
        <v>42887</v>
      </c>
      <c r="V21" s="563">
        <v>43097</v>
      </c>
      <c r="W21" s="570" t="s">
        <v>19</v>
      </c>
      <c r="X21" s="569" t="s">
        <v>692</v>
      </c>
      <c r="Y21" s="569" t="s">
        <v>693</v>
      </c>
    </row>
    <row r="22" spans="2:25" ht="69.599999999999994" x14ac:dyDescent="0.3">
      <c r="B22" s="29"/>
      <c r="C22" s="378" t="s">
        <v>49</v>
      </c>
      <c r="D22" s="379"/>
      <c r="E22" s="380">
        <v>3400000000</v>
      </c>
      <c r="F22" s="381" t="s">
        <v>32</v>
      </c>
      <c r="G22" s="381" t="s">
        <v>32</v>
      </c>
      <c r="H22" s="378" t="s">
        <v>694</v>
      </c>
      <c r="I22" s="382"/>
      <c r="J22" s="382"/>
      <c r="K22" s="382">
        <v>42767</v>
      </c>
      <c r="L22" s="382">
        <v>42767</v>
      </c>
      <c r="M22" s="383">
        <v>43070</v>
      </c>
      <c r="N22" s="384" t="s">
        <v>19</v>
      </c>
      <c r="O22" s="385" t="s">
        <v>695</v>
      </c>
      <c r="P22" s="384"/>
      <c r="Q22" s="378" t="s">
        <v>694</v>
      </c>
      <c r="R22" s="382"/>
      <c r="S22" s="382"/>
      <c r="T22" s="382">
        <v>42767</v>
      </c>
      <c r="U22" s="382">
        <v>42767</v>
      </c>
      <c r="V22" s="563">
        <v>43070</v>
      </c>
      <c r="W22" s="570" t="s">
        <v>19</v>
      </c>
      <c r="X22" s="569" t="s">
        <v>695</v>
      </c>
      <c r="Y22" s="570"/>
    </row>
    <row r="23" spans="2:25" ht="87" x14ac:dyDescent="0.3">
      <c r="B23" s="29"/>
      <c r="C23" s="378" t="s">
        <v>50</v>
      </c>
      <c r="D23" s="379"/>
      <c r="E23" s="380">
        <v>17878532435</v>
      </c>
      <c r="F23" s="381" t="s">
        <v>32</v>
      </c>
      <c r="G23" s="381" t="s">
        <v>32</v>
      </c>
      <c r="H23" s="378"/>
      <c r="I23" s="382">
        <v>42795</v>
      </c>
      <c r="J23" s="382">
        <v>42826</v>
      </c>
      <c r="K23" s="382">
        <v>42917</v>
      </c>
      <c r="L23" s="382">
        <v>42917</v>
      </c>
      <c r="M23" s="383">
        <v>43097</v>
      </c>
      <c r="N23" s="384" t="s">
        <v>0</v>
      </c>
      <c r="O23" s="385" t="s">
        <v>696</v>
      </c>
      <c r="P23" s="385" t="s">
        <v>697</v>
      </c>
      <c r="Q23" s="378"/>
      <c r="R23" s="382">
        <v>42795</v>
      </c>
      <c r="S23" s="382">
        <v>42826</v>
      </c>
      <c r="T23" s="382">
        <v>42917</v>
      </c>
      <c r="U23" s="382">
        <v>42917</v>
      </c>
      <c r="V23" s="563">
        <v>43097</v>
      </c>
      <c r="W23" s="570" t="s">
        <v>0</v>
      </c>
      <c r="X23" s="569" t="s">
        <v>696</v>
      </c>
      <c r="Y23" s="569" t="s">
        <v>697</v>
      </c>
    </row>
    <row r="24" spans="2:25" ht="52.8" thickBot="1" x14ac:dyDescent="0.35">
      <c r="B24" s="36"/>
      <c r="C24" s="386" t="s">
        <v>51</v>
      </c>
      <c r="D24" s="387"/>
      <c r="E24" s="388">
        <v>1000000000</v>
      </c>
      <c r="F24" s="389" t="s">
        <v>32</v>
      </c>
      <c r="G24" s="389" t="s">
        <v>32</v>
      </c>
      <c r="H24" s="386" t="s">
        <v>698</v>
      </c>
      <c r="I24" s="390"/>
      <c r="J24" s="390"/>
      <c r="K24" s="390">
        <v>43070</v>
      </c>
      <c r="L24" s="390">
        <v>43070</v>
      </c>
      <c r="M24" s="391">
        <v>43070</v>
      </c>
      <c r="N24" s="384" t="s">
        <v>32</v>
      </c>
      <c r="O24" s="385"/>
      <c r="P24" s="385" t="s">
        <v>699</v>
      </c>
      <c r="Q24" s="386" t="s">
        <v>698</v>
      </c>
      <c r="R24" s="390"/>
      <c r="S24" s="390"/>
      <c r="T24" s="390">
        <v>43070</v>
      </c>
      <c r="U24" s="390">
        <v>43070</v>
      </c>
      <c r="V24" s="564">
        <v>43070</v>
      </c>
      <c r="W24" s="570" t="s">
        <v>32</v>
      </c>
      <c r="X24" s="569"/>
      <c r="Y24" s="569" t="s">
        <v>699</v>
      </c>
    </row>
    <row r="25" spans="2:25" ht="121.8" x14ac:dyDescent="0.3">
      <c r="B25" s="43" t="s">
        <v>52</v>
      </c>
      <c r="C25" s="392"/>
      <c r="D25" s="393"/>
      <c r="E25" s="393"/>
      <c r="F25" s="394"/>
      <c r="G25" s="394"/>
      <c r="H25" s="392"/>
      <c r="I25" s="395"/>
      <c r="J25" s="395"/>
      <c r="K25" s="395"/>
      <c r="L25" s="395"/>
      <c r="M25" s="396"/>
      <c r="N25" s="384"/>
      <c r="O25" s="385"/>
      <c r="P25" s="384"/>
      <c r="Q25" s="392"/>
      <c r="R25" s="395"/>
      <c r="S25" s="395"/>
      <c r="T25" s="395"/>
      <c r="U25" s="395"/>
      <c r="V25" s="565"/>
      <c r="W25" s="570"/>
      <c r="X25" s="569"/>
      <c r="Y25" s="570"/>
    </row>
    <row r="26" spans="2:25" ht="121.8" x14ac:dyDescent="0.3">
      <c r="B26" s="29"/>
      <c r="C26" s="378" t="s">
        <v>53</v>
      </c>
      <c r="D26" s="379"/>
      <c r="E26" s="380">
        <v>54585900000</v>
      </c>
      <c r="F26" s="381" t="s">
        <v>0</v>
      </c>
      <c r="G26" s="381" t="s">
        <v>32</v>
      </c>
      <c r="H26" s="378"/>
      <c r="I26" s="382">
        <v>42767</v>
      </c>
      <c r="J26" s="382">
        <v>42795</v>
      </c>
      <c r="K26" s="382">
        <v>42917</v>
      </c>
      <c r="L26" s="382">
        <v>42931</v>
      </c>
      <c r="M26" s="383">
        <v>43091</v>
      </c>
      <c r="N26" s="384" t="s">
        <v>0</v>
      </c>
      <c r="O26" s="385" t="s">
        <v>700</v>
      </c>
      <c r="P26" s="385" t="s">
        <v>701</v>
      </c>
      <c r="Q26" s="378"/>
      <c r="R26" s="382">
        <v>42767</v>
      </c>
      <c r="S26" s="382">
        <v>42795</v>
      </c>
      <c r="T26" s="382">
        <v>42917</v>
      </c>
      <c r="U26" s="382">
        <v>42931</v>
      </c>
      <c r="V26" s="563">
        <v>43091</v>
      </c>
      <c r="W26" s="570" t="s">
        <v>0</v>
      </c>
      <c r="X26" s="569" t="s">
        <v>700</v>
      </c>
      <c r="Y26" s="569" t="s">
        <v>701</v>
      </c>
    </row>
    <row r="27" spans="2:25" ht="70.2" thickBot="1" x14ac:dyDescent="0.35">
      <c r="B27" s="36"/>
      <c r="C27" s="386" t="s">
        <v>54</v>
      </c>
      <c r="D27" s="387"/>
      <c r="E27" s="388">
        <v>6065100000</v>
      </c>
      <c r="F27" s="389" t="s">
        <v>0</v>
      </c>
      <c r="G27" s="389" t="s">
        <v>32</v>
      </c>
      <c r="H27" s="386"/>
      <c r="I27" s="390">
        <v>42767</v>
      </c>
      <c r="J27" s="390">
        <v>42795</v>
      </c>
      <c r="K27" s="390">
        <v>42917</v>
      </c>
      <c r="L27" s="390">
        <v>42931</v>
      </c>
      <c r="M27" s="391">
        <v>43091</v>
      </c>
      <c r="N27" s="384" t="s">
        <v>19</v>
      </c>
      <c r="O27" s="385" t="s">
        <v>702</v>
      </c>
      <c r="P27" s="384"/>
      <c r="Q27" s="386"/>
      <c r="R27" s="390">
        <v>42767</v>
      </c>
      <c r="S27" s="390">
        <v>42795</v>
      </c>
      <c r="T27" s="390">
        <v>42917</v>
      </c>
      <c r="U27" s="390">
        <v>42931</v>
      </c>
      <c r="V27" s="564">
        <v>43091</v>
      </c>
      <c r="W27" s="570" t="s">
        <v>19</v>
      </c>
      <c r="X27" s="569" t="s">
        <v>702</v>
      </c>
      <c r="Y27" s="570"/>
    </row>
    <row r="28" spans="2:25" ht="45" customHeight="1" x14ac:dyDescent="0.3">
      <c r="B28" s="43" t="s">
        <v>55</v>
      </c>
      <c r="C28" s="392"/>
      <c r="D28" s="393"/>
      <c r="E28" s="393"/>
      <c r="F28" s="394"/>
      <c r="G28" s="394"/>
      <c r="H28" s="392"/>
      <c r="I28" s="395"/>
      <c r="J28" s="395"/>
      <c r="K28" s="395"/>
      <c r="L28" s="395"/>
      <c r="M28" s="396"/>
      <c r="N28" s="384"/>
      <c r="O28" s="385"/>
      <c r="P28" s="384"/>
      <c r="Q28" s="392"/>
      <c r="R28" s="395"/>
      <c r="S28" s="395"/>
      <c r="T28" s="395"/>
      <c r="U28" s="395"/>
      <c r="V28" s="565"/>
      <c r="W28" s="570"/>
      <c r="X28" s="569"/>
      <c r="Y28" s="570"/>
    </row>
    <row r="29" spans="2:25" ht="69.599999999999994" x14ac:dyDescent="0.3">
      <c r="B29" s="29"/>
      <c r="C29" s="378" t="s">
        <v>56</v>
      </c>
      <c r="D29" s="379"/>
      <c r="E29" s="380">
        <v>2900000000</v>
      </c>
      <c r="F29" s="381" t="s">
        <v>0</v>
      </c>
      <c r="G29" s="381" t="s">
        <v>32</v>
      </c>
      <c r="H29" s="378" t="s">
        <v>703</v>
      </c>
      <c r="I29" s="382"/>
      <c r="J29" s="382"/>
      <c r="K29" s="382">
        <v>42857</v>
      </c>
      <c r="L29" s="382">
        <v>42872</v>
      </c>
      <c r="M29" s="383">
        <v>43082</v>
      </c>
      <c r="N29" s="384" t="s">
        <v>32</v>
      </c>
      <c r="O29" s="385"/>
      <c r="P29" s="385" t="s">
        <v>704</v>
      </c>
      <c r="Q29" s="378" t="s">
        <v>703</v>
      </c>
      <c r="R29" s="382"/>
      <c r="S29" s="382"/>
      <c r="T29" s="382">
        <v>42857</v>
      </c>
      <c r="U29" s="382">
        <v>42872</v>
      </c>
      <c r="V29" s="563">
        <v>43082</v>
      </c>
      <c r="W29" s="570" t="s">
        <v>32</v>
      </c>
      <c r="X29" s="569"/>
      <c r="Y29" s="569" t="s">
        <v>704</v>
      </c>
    </row>
    <row r="30" spans="2:25" ht="35.4" thickBot="1" x14ac:dyDescent="0.35">
      <c r="B30" s="36"/>
      <c r="C30" s="386" t="s">
        <v>57</v>
      </c>
      <c r="D30" s="387"/>
      <c r="E30" s="388">
        <v>600000000</v>
      </c>
      <c r="F30" s="389" t="s">
        <v>0</v>
      </c>
      <c r="G30" s="389" t="s">
        <v>32</v>
      </c>
      <c r="H30" s="386" t="s">
        <v>705</v>
      </c>
      <c r="I30" s="390"/>
      <c r="J30" s="390"/>
      <c r="K30" s="390">
        <v>42857</v>
      </c>
      <c r="L30" s="390">
        <v>42872</v>
      </c>
      <c r="M30" s="391">
        <v>43082</v>
      </c>
      <c r="N30" s="384" t="s">
        <v>32</v>
      </c>
      <c r="O30" s="385"/>
      <c r="P30" s="385" t="s">
        <v>706</v>
      </c>
      <c r="Q30" s="386" t="s">
        <v>705</v>
      </c>
      <c r="R30" s="390"/>
      <c r="S30" s="390"/>
      <c r="T30" s="390">
        <v>42857</v>
      </c>
      <c r="U30" s="390">
        <v>42872</v>
      </c>
      <c r="V30" s="564">
        <v>43082</v>
      </c>
      <c r="W30" s="570" t="s">
        <v>32</v>
      </c>
      <c r="X30" s="569"/>
      <c r="Y30" s="569" t="s">
        <v>706</v>
      </c>
    </row>
    <row r="31" spans="2:25" ht="45" customHeight="1" x14ac:dyDescent="0.3">
      <c r="B31" s="43" t="s">
        <v>58</v>
      </c>
      <c r="C31" s="392"/>
      <c r="D31" s="393"/>
      <c r="E31" s="393"/>
      <c r="F31" s="394"/>
      <c r="G31" s="394"/>
      <c r="H31" s="392"/>
      <c r="I31" s="395"/>
      <c r="J31" s="395"/>
      <c r="K31" s="395"/>
      <c r="L31" s="395"/>
      <c r="M31" s="396"/>
      <c r="N31" s="384"/>
      <c r="O31" s="385"/>
      <c r="P31" s="384"/>
      <c r="Q31" s="392"/>
      <c r="R31" s="395"/>
      <c r="S31" s="395"/>
      <c r="T31" s="395"/>
      <c r="U31" s="395"/>
      <c r="V31" s="565"/>
      <c r="W31" s="570"/>
      <c r="X31" s="569"/>
      <c r="Y31" s="570"/>
    </row>
    <row r="32" spans="2:25" ht="45" customHeight="1" x14ac:dyDescent="0.3">
      <c r="B32" s="29"/>
      <c r="C32" s="378" t="s">
        <v>59</v>
      </c>
      <c r="D32" s="379"/>
      <c r="E32" s="380">
        <v>1300000000</v>
      </c>
      <c r="F32" s="381" t="s">
        <v>0</v>
      </c>
      <c r="G32" s="381" t="s">
        <v>32</v>
      </c>
      <c r="H32" s="378" t="s">
        <v>705</v>
      </c>
      <c r="I32" s="382"/>
      <c r="J32" s="382"/>
      <c r="K32" s="382">
        <v>42979</v>
      </c>
      <c r="L32" s="382">
        <v>42767</v>
      </c>
      <c r="M32" s="383">
        <v>43070</v>
      </c>
      <c r="N32" s="384" t="s">
        <v>32</v>
      </c>
      <c r="O32" s="385"/>
      <c r="P32" s="384"/>
      <c r="Q32" s="378" t="s">
        <v>705</v>
      </c>
      <c r="R32" s="382"/>
      <c r="S32" s="382"/>
      <c r="T32" s="382">
        <v>42979</v>
      </c>
      <c r="U32" s="382">
        <v>42767</v>
      </c>
      <c r="V32" s="563">
        <v>43070</v>
      </c>
      <c r="W32" s="570" t="s">
        <v>32</v>
      </c>
      <c r="X32" s="569"/>
      <c r="Y32" s="570"/>
    </row>
    <row r="33" spans="2:25" ht="45" customHeight="1" x14ac:dyDescent="0.3">
      <c r="B33" s="29"/>
      <c r="C33" s="378" t="s">
        <v>60</v>
      </c>
      <c r="D33" s="379"/>
      <c r="E33" s="380">
        <v>1000000000</v>
      </c>
      <c r="F33" s="381" t="s">
        <v>0</v>
      </c>
      <c r="G33" s="381" t="s">
        <v>32</v>
      </c>
      <c r="H33" s="378" t="s">
        <v>705</v>
      </c>
      <c r="I33" s="382"/>
      <c r="J33" s="382"/>
      <c r="K33" s="382">
        <v>42979</v>
      </c>
      <c r="L33" s="382">
        <v>42767</v>
      </c>
      <c r="M33" s="383">
        <v>43070</v>
      </c>
      <c r="N33" s="384" t="s">
        <v>32</v>
      </c>
      <c r="O33" s="385"/>
      <c r="P33" s="384"/>
      <c r="Q33" s="378" t="s">
        <v>705</v>
      </c>
      <c r="R33" s="382"/>
      <c r="S33" s="382"/>
      <c r="T33" s="382">
        <v>42979</v>
      </c>
      <c r="U33" s="382">
        <v>42767</v>
      </c>
      <c r="V33" s="563">
        <v>43070</v>
      </c>
      <c r="W33" s="570" t="s">
        <v>32</v>
      </c>
      <c r="X33" s="569"/>
      <c r="Y33" s="570"/>
    </row>
    <row r="34" spans="2:25" ht="45" customHeight="1" x14ac:dyDescent="0.3">
      <c r="B34" s="29"/>
      <c r="C34" s="378" t="s">
        <v>707</v>
      </c>
      <c r="D34" s="379"/>
      <c r="E34" s="380">
        <v>1000000000</v>
      </c>
      <c r="F34" s="381" t="s">
        <v>0</v>
      </c>
      <c r="G34" s="381" t="s">
        <v>32</v>
      </c>
      <c r="H34" s="378" t="s">
        <v>705</v>
      </c>
      <c r="I34" s="382"/>
      <c r="J34" s="382"/>
      <c r="K34" s="382">
        <v>42979</v>
      </c>
      <c r="L34" s="382">
        <v>42767</v>
      </c>
      <c r="M34" s="383">
        <v>43070</v>
      </c>
      <c r="N34" s="384" t="s">
        <v>32</v>
      </c>
      <c r="O34" s="385"/>
      <c r="P34" s="384"/>
      <c r="Q34" s="378" t="s">
        <v>705</v>
      </c>
      <c r="R34" s="382"/>
      <c r="S34" s="382"/>
      <c r="T34" s="382">
        <v>42979</v>
      </c>
      <c r="U34" s="382">
        <v>42767</v>
      </c>
      <c r="V34" s="563">
        <v>43070</v>
      </c>
      <c r="W34" s="570" t="s">
        <v>32</v>
      </c>
      <c r="X34" s="569"/>
      <c r="Y34" s="570"/>
    </row>
    <row r="35" spans="2:25" ht="45" customHeight="1" x14ac:dyDescent="0.3">
      <c r="B35" s="29"/>
      <c r="C35" s="378" t="s">
        <v>62</v>
      </c>
      <c r="D35" s="379"/>
      <c r="E35" s="380">
        <v>1200000000</v>
      </c>
      <c r="F35" s="381" t="s">
        <v>0</v>
      </c>
      <c r="G35" s="381" t="s">
        <v>32</v>
      </c>
      <c r="H35" s="378" t="s">
        <v>705</v>
      </c>
      <c r="I35" s="382"/>
      <c r="J35" s="382"/>
      <c r="K35" s="382">
        <v>42979</v>
      </c>
      <c r="L35" s="382">
        <v>42767</v>
      </c>
      <c r="M35" s="383">
        <v>43070</v>
      </c>
      <c r="N35" s="384" t="s">
        <v>32</v>
      </c>
      <c r="O35" s="385"/>
      <c r="P35" s="384"/>
      <c r="Q35" s="378" t="s">
        <v>705</v>
      </c>
      <c r="R35" s="382"/>
      <c r="S35" s="382"/>
      <c r="T35" s="382">
        <v>42979</v>
      </c>
      <c r="U35" s="382">
        <v>42767</v>
      </c>
      <c r="V35" s="563">
        <v>43070</v>
      </c>
      <c r="W35" s="570" t="s">
        <v>32</v>
      </c>
      <c r="X35" s="569"/>
      <c r="Y35" s="570"/>
    </row>
    <row r="36" spans="2:25" ht="45" customHeight="1" x14ac:dyDescent="0.3">
      <c r="B36" s="29"/>
      <c r="C36" s="378" t="s">
        <v>63</v>
      </c>
      <c r="D36" s="379"/>
      <c r="E36" s="380">
        <v>1000000000</v>
      </c>
      <c r="F36" s="381" t="s">
        <v>0</v>
      </c>
      <c r="G36" s="381" t="s">
        <v>32</v>
      </c>
      <c r="H36" s="378" t="s">
        <v>705</v>
      </c>
      <c r="I36" s="382"/>
      <c r="J36" s="382"/>
      <c r="K36" s="382">
        <v>42979</v>
      </c>
      <c r="L36" s="382">
        <v>42767</v>
      </c>
      <c r="M36" s="383">
        <v>43070</v>
      </c>
      <c r="N36" s="384" t="s">
        <v>32</v>
      </c>
      <c r="O36" s="385"/>
      <c r="P36" s="384"/>
      <c r="Q36" s="378" t="s">
        <v>705</v>
      </c>
      <c r="R36" s="382"/>
      <c r="S36" s="382"/>
      <c r="T36" s="382">
        <v>42979</v>
      </c>
      <c r="U36" s="382">
        <v>42767</v>
      </c>
      <c r="V36" s="563">
        <v>43070</v>
      </c>
      <c r="W36" s="570" t="s">
        <v>32</v>
      </c>
      <c r="X36" s="569"/>
      <c r="Y36" s="570"/>
    </row>
    <row r="37" spans="2:25" ht="45" customHeight="1" x14ac:dyDescent="0.3">
      <c r="B37" s="29"/>
      <c r="C37" s="378" t="s">
        <v>708</v>
      </c>
      <c r="D37" s="379"/>
      <c r="E37" s="380">
        <v>1500000000</v>
      </c>
      <c r="F37" s="381" t="s">
        <v>0</v>
      </c>
      <c r="G37" s="381" t="s">
        <v>32</v>
      </c>
      <c r="H37" s="378" t="s">
        <v>705</v>
      </c>
      <c r="I37" s="382"/>
      <c r="J37" s="382"/>
      <c r="K37" s="382">
        <v>42979</v>
      </c>
      <c r="L37" s="382">
        <v>42767</v>
      </c>
      <c r="M37" s="383">
        <v>43070</v>
      </c>
      <c r="N37" s="384" t="s">
        <v>32</v>
      </c>
      <c r="O37" s="385"/>
      <c r="P37" s="384"/>
      <c r="Q37" s="378" t="s">
        <v>705</v>
      </c>
      <c r="R37" s="382"/>
      <c r="S37" s="382"/>
      <c r="T37" s="382">
        <v>42979</v>
      </c>
      <c r="U37" s="382">
        <v>42767</v>
      </c>
      <c r="V37" s="563">
        <v>43070</v>
      </c>
      <c r="W37" s="570" t="s">
        <v>32</v>
      </c>
      <c r="X37" s="569"/>
      <c r="Y37" s="570"/>
    </row>
    <row r="38" spans="2:25" ht="87" x14ac:dyDescent="0.3">
      <c r="B38" s="29"/>
      <c r="C38" s="378" t="s">
        <v>65</v>
      </c>
      <c r="D38" s="379"/>
      <c r="E38" s="380">
        <v>1200000000</v>
      </c>
      <c r="F38" s="381" t="s">
        <v>0</v>
      </c>
      <c r="G38" s="381" t="s">
        <v>32</v>
      </c>
      <c r="H38" s="378"/>
      <c r="I38" s="382">
        <v>42767</v>
      </c>
      <c r="J38" s="382">
        <v>42795</v>
      </c>
      <c r="K38" s="382">
        <v>42887</v>
      </c>
      <c r="L38" s="382">
        <v>42887</v>
      </c>
      <c r="M38" s="383">
        <v>43070</v>
      </c>
      <c r="N38" s="384" t="s">
        <v>0</v>
      </c>
      <c r="O38" s="385" t="s">
        <v>709</v>
      </c>
      <c r="P38" s="385" t="s">
        <v>710</v>
      </c>
      <c r="Q38" s="378"/>
      <c r="R38" s="382">
        <v>42767</v>
      </c>
      <c r="S38" s="382">
        <v>42795</v>
      </c>
      <c r="T38" s="382">
        <v>42887</v>
      </c>
      <c r="U38" s="382">
        <v>42887</v>
      </c>
      <c r="V38" s="563">
        <v>43070</v>
      </c>
      <c r="W38" s="570" t="s">
        <v>0</v>
      </c>
      <c r="X38" s="569" t="s">
        <v>709</v>
      </c>
      <c r="Y38" s="569" t="s">
        <v>710</v>
      </c>
    </row>
    <row r="39" spans="2:25" ht="69.599999999999994" x14ac:dyDescent="0.3">
      <c r="B39" s="29"/>
      <c r="C39" s="378" t="s">
        <v>66</v>
      </c>
      <c r="D39" s="379"/>
      <c r="E39" s="380">
        <v>1500000000</v>
      </c>
      <c r="F39" s="381" t="s">
        <v>0</v>
      </c>
      <c r="G39" s="381" t="s">
        <v>32</v>
      </c>
      <c r="H39" s="378" t="s">
        <v>694</v>
      </c>
      <c r="I39" s="382"/>
      <c r="J39" s="382"/>
      <c r="K39" s="382">
        <v>42767</v>
      </c>
      <c r="L39" s="382">
        <v>42767</v>
      </c>
      <c r="M39" s="383">
        <v>43070</v>
      </c>
      <c r="N39" s="384" t="s">
        <v>19</v>
      </c>
      <c r="O39" s="385" t="s">
        <v>695</v>
      </c>
      <c r="P39" s="384"/>
      <c r="Q39" s="378" t="s">
        <v>694</v>
      </c>
      <c r="R39" s="382"/>
      <c r="S39" s="382"/>
      <c r="T39" s="382">
        <v>42767</v>
      </c>
      <c r="U39" s="382">
        <v>42767</v>
      </c>
      <c r="V39" s="563">
        <v>43070</v>
      </c>
      <c r="W39" s="570" t="s">
        <v>19</v>
      </c>
      <c r="X39" s="569" t="s">
        <v>695</v>
      </c>
      <c r="Y39" s="570"/>
    </row>
    <row r="40" spans="2:25" ht="34.799999999999997" x14ac:dyDescent="0.3">
      <c r="B40" s="29"/>
      <c r="C40" s="378" t="s">
        <v>67</v>
      </c>
      <c r="D40" s="379"/>
      <c r="E40" s="380">
        <v>900000000</v>
      </c>
      <c r="F40" s="381" t="s">
        <v>0</v>
      </c>
      <c r="G40" s="381" t="s">
        <v>19</v>
      </c>
      <c r="H40" s="378"/>
      <c r="I40" s="382">
        <v>42795</v>
      </c>
      <c r="J40" s="382">
        <v>42826</v>
      </c>
      <c r="K40" s="382">
        <v>42917</v>
      </c>
      <c r="L40" s="382">
        <v>42899</v>
      </c>
      <c r="M40" s="383">
        <v>43079</v>
      </c>
      <c r="N40" s="384" t="s">
        <v>19</v>
      </c>
      <c r="O40" s="385" t="s">
        <v>711</v>
      </c>
      <c r="P40" s="384"/>
      <c r="Q40" s="378"/>
      <c r="R40" s="382">
        <v>42795</v>
      </c>
      <c r="S40" s="382">
        <v>42826</v>
      </c>
      <c r="T40" s="382">
        <v>42917</v>
      </c>
      <c r="U40" s="382">
        <v>42899</v>
      </c>
      <c r="V40" s="563">
        <v>43079</v>
      </c>
      <c r="W40" s="570" t="s">
        <v>19</v>
      </c>
      <c r="X40" s="569" t="s">
        <v>711</v>
      </c>
      <c r="Y40" s="570"/>
    </row>
    <row r="41" spans="2:25" ht="104.4" x14ac:dyDescent="0.3">
      <c r="B41" s="29"/>
      <c r="C41" s="378" t="s">
        <v>68</v>
      </c>
      <c r="D41" s="379"/>
      <c r="E41" s="380">
        <v>2580000000</v>
      </c>
      <c r="F41" s="381" t="s">
        <v>0</v>
      </c>
      <c r="G41" s="381" t="s">
        <v>19</v>
      </c>
      <c r="H41" s="378"/>
      <c r="I41" s="382">
        <v>42795</v>
      </c>
      <c r="J41" s="382">
        <v>42826</v>
      </c>
      <c r="K41" s="382">
        <v>42917</v>
      </c>
      <c r="L41" s="382">
        <v>42899</v>
      </c>
      <c r="M41" s="383">
        <v>43079</v>
      </c>
      <c r="N41" s="384" t="s">
        <v>0</v>
      </c>
      <c r="O41" s="385" t="s">
        <v>712</v>
      </c>
      <c r="P41" s="385" t="s">
        <v>713</v>
      </c>
      <c r="Q41" s="378"/>
      <c r="R41" s="382">
        <v>42795</v>
      </c>
      <c r="S41" s="382">
        <v>42826</v>
      </c>
      <c r="T41" s="382">
        <v>42917</v>
      </c>
      <c r="U41" s="382">
        <v>42899</v>
      </c>
      <c r="V41" s="563">
        <v>43079</v>
      </c>
      <c r="W41" s="570" t="s">
        <v>0</v>
      </c>
      <c r="X41" s="569" t="s">
        <v>712</v>
      </c>
      <c r="Y41" s="569" t="s">
        <v>713</v>
      </c>
    </row>
    <row r="42" spans="2:25" ht="87" x14ac:dyDescent="0.3">
      <c r="B42" s="29"/>
      <c r="C42" s="378" t="s">
        <v>69</v>
      </c>
      <c r="D42" s="379"/>
      <c r="E42" s="380">
        <v>1800000000</v>
      </c>
      <c r="F42" s="381" t="s">
        <v>0</v>
      </c>
      <c r="G42" s="381" t="s">
        <v>19</v>
      </c>
      <c r="H42" s="378"/>
      <c r="I42" s="382">
        <v>42795</v>
      </c>
      <c r="J42" s="382">
        <v>42826</v>
      </c>
      <c r="K42" s="382">
        <v>42917</v>
      </c>
      <c r="L42" s="382">
        <v>42899</v>
      </c>
      <c r="M42" s="383">
        <v>43079</v>
      </c>
      <c r="N42" s="384" t="s">
        <v>0</v>
      </c>
      <c r="O42" s="385" t="s">
        <v>714</v>
      </c>
      <c r="P42" s="385" t="s">
        <v>715</v>
      </c>
      <c r="Q42" s="378"/>
      <c r="R42" s="382">
        <v>42795</v>
      </c>
      <c r="S42" s="382">
        <v>42826</v>
      </c>
      <c r="T42" s="382">
        <v>42917</v>
      </c>
      <c r="U42" s="382">
        <v>42899</v>
      </c>
      <c r="V42" s="563">
        <v>43079</v>
      </c>
      <c r="W42" s="570" t="s">
        <v>0</v>
      </c>
      <c r="X42" s="569" t="s">
        <v>714</v>
      </c>
      <c r="Y42" s="569" t="s">
        <v>715</v>
      </c>
    </row>
    <row r="43" spans="2:25" ht="52.2" x14ac:dyDescent="0.3">
      <c r="B43" s="29"/>
      <c r="C43" s="378" t="s">
        <v>70</v>
      </c>
      <c r="D43" s="379"/>
      <c r="E43" s="380">
        <v>900000000</v>
      </c>
      <c r="F43" s="381" t="s">
        <v>0</v>
      </c>
      <c r="G43" s="381" t="s">
        <v>19</v>
      </c>
      <c r="H43" s="378"/>
      <c r="I43" s="382">
        <v>42795</v>
      </c>
      <c r="J43" s="382">
        <v>42826</v>
      </c>
      <c r="K43" s="382">
        <v>42917</v>
      </c>
      <c r="L43" s="382">
        <v>42899</v>
      </c>
      <c r="M43" s="383">
        <v>43079</v>
      </c>
      <c r="N43" s="384" t="s">
        <v>0</v>
      </c>
      <c r="O43" s="385" t="s">
        <v>716</v>
      </c>
      <c r="P43" s="384"/>
      <c r="Q43" s="378"/>
      <c r="R43" s="382">
        <v>42795</v>
      </c>
      <c r="S43" s="382">
        <v>42826</v>
      </c>
      <c r="T43" s="382">
        <v>42917</v>
      </c>
      <c r="U43" s="382">
        <v>42899</v>
      </c>
      <c r="V43" s="563">
        <v>43079</v>
      </c>
      <c r="W43" s="570" t="s">
        <v>0</v>
      </c>
      <c r="X43" s="569" t="s">
        <v>716</v>
      </c>
      <c r="Y43" s="570"/>
    </row>
    <row r="44" spans="2:25" ht="45" customHeight="1" x14ac:dyDescent="0.3">
      <c r="B44" s="29"/>
      <c r="C44" s="378" t="s">
        <v>71</v>
      </c>
      <c r="D44" s="379"/>
      <c r="E44" s="380">
        <v>1000000000</v>
      </c>
      <c r="F44" s="381" t="s">
        <v>0</v>
      </c>
      <c r="G44" s="381" t="s">
        <v>19</v>
      </c>
      <c r="H44" s="378"/>
      <c r="I44" s="382">
        <v>42795</v>
      </c>
      <c r="J44" s="382">
        <v>42826</v>
      </c>
      <c r="K44" s="382">
        <v>42917</v>
      </c>
      <c r="L44" s="382">
        <v>42899</v>
      </c>
      <c r="M44" s="383">
        <v>43079</v>
      </c>
      <c r="N44" s="384" t="s">
        <v>19</v>
      </c>
      <c r="O44" s="385" t="s">
        <v>717</v>
      </c>
      <c r="P44" s="384"/>
      <c r="Q44" s="378"/>
      <c r="R44" s="382">
        <v>42795</v>
      </c>
      <c r="S44" s="382">
        <v>42826</v>
      </c>
      <c r="T44" s="382">
        <v>42917</v>
      </c>
      <c r="U44" s="382">
        <v>42899</v>
      </c>
      <c r="V44" s="563">
        <v>43079</v>
      </c>
      <c r="W44" s="570" t="s">
        <v>19</v>
      </c>
      <c r="X44" s="569" t="s">
        <v>717</v>
      </c>
      <c r="Y44" s="570"/>
    </row>
    <row r="45" spans="2:25" ht="45" customHeight="1" x14ac:dyDescent="0.3">
      <c r="B45" s="29"/>
      <c r="C45" s="378" t="s">
        <v>72</v>
      </c>
      <c r="D45" s="379"/>
      <c r="E45" s="380">
        <v>1000000000</v>
      </c>
      <c r="F45" s="381" t="s">
        <v>0</v>
      </c>
      <c r="G45" s="381" t="s">
        <v>19</v>
      </c>
      <c r="H45" s="378"/>
      <c r="I45" s="382">
        <v>42795</v>
      </c>
      <c r="J45" s="382">
        <v>42826</v>
      </c>
      <c r="K45" s="382">
        <v>42917</v>
      </c>
      <c r="L45" s="382">
        <v>42899</v>
      </c>
      <c r="M45" s="383">
        <v>43079</v>
      </c>
      <c r="N45" s="384" t="s">
        <v>0</v>
      </c>
      <c r="O45" s="385" t="s">
        <v>718</v>
      </c>
      <c r="P45" s="384"/>
      <c r="Q45" s="378"/>
      <c r="R45" s="382">
        <v>42795</v>
      </c>
      <c r="S45" s="382">
        <v>42826</v>
      </c>
      <c r="T45" s="382">
        <v>42917</v>
      </c>
      <c r="U45" s="382">
        <v>42899</v>
      </c>
      <c r="V45" s="563">
        <v>43079</v>
      </c>
      <c r="W45" s="570" t="s">
        <v>0</v>
      </c>
      <c r="X45" s="569" t="s">
        <v>718</v>
      </c>
      <c r="Y45" s="570"/>
    </row>
    <row r="46" spans="2:25" ht="45" customHeight="1" x14ac:dyDescent="0.3">
      <c r="B46" s="29"/>
      <c r="C46" s="378" t="s">
        <v>73</v>
      </c>
      <c r="D46" s="379"/>
      <c r="E46" s="380">
        <v>1000000000</v>
      </c>
      <c r="F46" s="381" t="s">
        <v>0</v>
      </c>
      <c r="G46" s="381" t="s">
        <v>19</v>
      </c>
      <c r="H46" s="378"/>
      <c r="I46" s="382">
        <v>42795</v>
      </c>
      <c r="J46" s="382">
        <v>42826</v>
      </c>
      <c r="K46" s="382">
        <v>42917</v>
      </c>
      <c r="L46" s="382">
        <v>42899</v>
      </c>
      <c r="M46" s="383">
        <v>43079</v>
      </c>
      <c r="N46" s="384" t="s">
        <v>0</v>
      </c>
      <c r="O46" s="385" t="s">
        <v>718</v>
      </c>
      <c r="P46" s="384"/>
      <c r="Q46" s="378"/>
      <c r="R46" s="382">
        <v>42795</v>
      </c>
      <c r="S46" s="382">
        <v>42826</v>
      </c>
      <c r="T46" s="382">
        <v>42917</v>
      </c>
      <c r="U46" s="382">
        <v>42899</v>
      </c>
      <c r="V46" s="563">
        <v>43079</v>
      </c>
      <c r="W46" s="570" t="s">
        <v>0</v>
      </c>
      <c r="X46" s="569" t="s">
        <v>718</v>
      </c>
      <c r="Y46" s="570"/>
    </row>
    <row r="47" spans="2:25" ht="45" customHeight="1" x14ac:dyDescent="0.3">
      <c r="B47" s="29"/>
      <c r="C47" s="378" t="s">
        <v>36</v>
      </c>
      <c r="D47" s="379"/>
      <c r="E47" s="380">
        <v>2753000000</v>
      </c>
      <c r="F47" s="381" t="s">
        <v>0</v>
      </c>
      <c r="G47" s="381" t="s">
        <v>19</v>
      </c>
      <c r="H47" s="378"/>
      <c r="I47" s="382">
        <v>42795</v>
      </c>
      <c r="J47" s="382">
        <v>42826</v>
      </c>
      <c r="K47" s="382">
        <v>42917</v>
      </c>
      <c r="L47" s="382">
        <v>42899</v>
      </c>
      <c r="M47" s="383">
        <v>43079</v>
      </c>
      <c r="N47" s="384" t="s">
        <v>19</v>
      </c>
      <c r="O47" s="385" t="s">
        <v>719</v>
      </c>
      <c r="P47" s="384"/>
      <c r="Q47" s="378"/>
      <c r="R47" s="382">
        <v>42795</v>
      </c>
      <c r="S47" s="382">
        <v>42826</v>
      </c>
      <c r="T47" s="382">
        <v>42917</v>
      </c>
      <c r="U47" s="382">
        <v>42899</v>
      </c>
      <c r="V47" s="563">
        <v>43079</v>
      </c>
      <c r="W47" s="570" t="s">
        <v>19</v>
      </c>
      <c r="X47" s="569" t="s">
        <v>719</v>
      </c>
      <c r="Y47" s="570"/>
    </row>
    <row r="48" spans="2:25" ht="45" customHeight="1" x14ac:dyDescent="0.3">
      <c r="B48" s="29"/>
      <c r="C48" s="378" t="s">
        <v>74</v>
      </c>
      <c r="D48" s="379"/>
      <c r="E48" s="380">
        <v>3247000000</v>
      </c>
      <c r="F48" s="381" t="s">
        <v>0</v>
      </c>
      <c r="G48" s="381" t="s">
        <v>19</v>
      </c>
      <c r="H48" s="378"/>
      <c r="I48" s="382">
        <v>42795</v>
      </c>
      <c r="J48" s="382">
        <v>42826</v>
      </c>
      <c r="K48" s="382">
        <v>42917</v>
      </c>
      <c r="L48" s="382">
        <v>42899</v>
      </c>
      <c r="M48" s="383">
        <v>43079</v>
      </c>
      <c r="N48" s="384" t="s">
        <v>19</v>
      </c>
      <c r="O48" s="385" t="s">
        <v>719</v>
      </c>
      <c r="P48" s="384"/>
      <c r="Q48" s="378"/>
      <c r="R48" s="382">
        <v>42795</v>
      </c>
      <c r="S48" s="382">
        <v>42826</v>
      </c>
      <c r="T48" s="382">
        <v>42917</v>
      </c>
      <c r="U48" s="382">
        <v>42899</v>
      </c>
      <c r="V48" s="563">
        <v>43079</v>
      </c>
      <c r="W48" s="570" t="s">
        <v>19</v>
      </c>
      <c r="X48" s="569" t="s">
        <v>719</v>
      </c>
      <c r="Y48" s="570"/>
    </row>
    <row r="49" spans="2:25" ht="87" x14ac:dyDescent="0.3">
      <c r="B49" s="29"/>
      <c r="C49" s="378" t="s">
        <v>75</v>
      </c>
      <c r="D49" s="379"/>
      <c r="E49" s="380">
        <v>633208149</v>
      </c>
      <c r="F49" s="381" t="s">
        <v>32</v>
      </c>
      <c r="G49" s="381" t="s">
        <v>32</v>
      </c>
      <c r="H49" s="378"/>
      <c r="I49" s="382"/>
      <c r="J49" s="382"/>
      <c r="K49" s="382">
        <v>42917</v>
      </c>
      <c r="L49" s="382">
        <v>42887</v>
      </c>
      <c r="M49" s="383">
        <v>43097</v>
      </c>
      <c r="N49" s="384" t="s">
        <v>0</v>
      </c>
      <c r="O49" s="385" t="s">
        <v>696</v>
      </c>
      <c r="P49" s="385" t="s">
        <v>697</v>
      </c>
      <c r="Q49" s="378"/>
      <c r="R49" s="382"/>
      <c r="S49" s="382"/>
      <c r="T49" s="382">
        <v>42917</v>
      </c>
      <c r="U49" s="382">
        <v>42887</v>
      </c>
      <c r="V49" s="563">
        <v>43097</v>
      </c>
      <c r="W49" s="570" t="s">
        <v>0</v>
      </c>
      <c r="X49" s="569" t="s">
        <v>696</v>
      </c>
      <c r="Y49" s="569" t="s">
        <v>697</v>
      </c>
    </row>
    <row r="50" spans="2:25" ht="45" customHeight="1" x14ac:dyDescent="0.3">
      <c r="B50" s="29"/>
      <c r="C50" s="378" t="s">
        <v>51</v>
      </c>
      <c r="D50" s="379"/>
      <c r="E50" s="380">
        <v>400000000</v>
      </c>
      <c r="F50" s="381" t="s">
        <v>0</v>
      </c>
      <c r="G50" s="381" t="s">
        <v>32</v>
      </c>
      <c r="H50" s="378" t="s">
        <v>698</v>
      </c>
      <c r="I50" s="382"/>
      <c r="J50" s="382"/>
      <c r="K50" s="382">
        <v>43070</v>
      </c>
      <c r="L50" s="382">
        <v>43070</v>
      </c>
      <c r="M50" s="383">
        <v>43070</v>
      </c>
      <c r="N50" s="384" t="s">
        <v>32</v>
      </c>
      <c r="O50" s="385"/>
      <c r="P50" s="385" t="s">
        <v>720</v>
      </c>
      <c r="Q50" s="378" t="s">
        <v>698</v>
      </c>
      <c r="R50" s="382"/>
      <c r="S50" s="382"/>
      <c r="T50" s="382">
        <v>43070</v>
      </c>
      <c r="U50" s="382">
        <v>43070</v>
      </c>
      <c r="V50" s="563">
        <v>43070</v>
      </c>
      <c r="W50" s="570" t="s">
        <v>32</v>
      </c>
      <c r="X50" s="569"/>
      <c r="Y50" s="569" t="s">
        <v>720</v>
      </c>
    </row>
    <row r="51" spans="2:25" ht="69.599999999999994" x14ac:dyDescent="0.3">
      <c r="B51" s="29"/>
      <c r="C51" s="378" t="s">
        <v>76</v>
      </c>
      <c r="D51" s="379"/>
      <c r="E51" s="380">
        <v>6541333554</v>
      </c>
      <c r="F51" s="381" t="s">
        <v>0</v>
      </c>
      <c r="G51" s="381" t="s">
        <v>32</v>
      </c>
      <c r="H51" s="378" t="s">
        <v>721</v>
      </c>
      <c r="I51" s="382"/>
      <c r="J51" s="382"/>
      <c r="K51" s="382">
        <v>42736</v>
      </c>
      <c r="L51" s="382">
        <v>42736</v>
      </c>
      <c r="M51" s="383">
        <v>42917</v>
      </c>
      <c r="N51" s="384" t="s">
        <v>19</v>
      </c>
      <c r="O51" s="385" t="s">
        <v>680</v>
      </c>
      <c r="P51" s="384"/>
      <c r="Q51" s="378" t="s">
        <v>721</v>
      </c>
      <c r="R51" s="382"/>
      <c r="S51" s="382"/>
      <c r="T51" s="382">
        <v>42736</v>
      </c>
      <c r="U51" s="382">
        <v>42736</v>
      </c>
      <c r="V51" s="563">
        <v>42917</v>
      </c>
      <c r="W51" s="570" t="s">
        <v>19</v>
      </c>
      <c r="X51" s="569" t="s">
        <v>680</v>
      </c>
      <c r="Y51" s="570"/>
    </row>
    <row r="52" spans="2:25" ht="69.599999999999994" x14ac:dyDescent="0.3">
      <c r="B52" s="29"/>
      <c r="C52" s="378" t="s">
        <v>77</v>
      </c>
      <c r="D52" s="379"/>
      <c r="E52" s="380">
        <v>659211230</v>
      </c>
      <c r="F52" s="381" t="s">
        <v>0</v>
      </c>
      <c r="G52" s="381" t="s">
        <v>32</v>
      </c>
      <c r="H52" s="378" t="s">
        <v>721</v>
      </c>
      <c r="I52" s="382"/>
      <c r="J52" s="382"/>
      <c r="K52" s="382">
        <v>42736</v>
      </c>
      <c r="L52" s="382">
        <v>42736</v>
      </c>
      <c r="M52" s="383">
        <v>42917</v>
      </c>
      <c r="N52" s="384" t="s">
        <v>19</v>
      </c>
      <c r="O52" s="385" t="s">
        <v>680</v>
      </c>
      <c r="P52" s="384"/>
      <c r="Q52" s="378" t="s">
        <v>721</v>
      </c>
      <c r="R52" s="382"/>
      <c r="S52" s="382"/>
      <c r="T52" s="382">
        <v>42736</v>
      </c>
      <c r="U52" s="382">
        <v>42736</v>
      </c>
      <c r="V52" s="563">
        <v>42917</v>
      </c>
      <c r="W52" s="570" t="s">
        <v>19</v>
      </c>
      <c r="X52" s="569" t="s">
        <v>680</v>
      </c>
      <c r="Y52" s="570"/>
    </row>
    <row r="53" spans="2:25" ht="69.599999999999994" x14ac:dyDescent="0.3">
      <c r="B53" s="29"/>
      <c r="C53" s="378" t="s">
        <v>78</v>
      </c>
      <c r="D53" s="379"/>
      <c r="E53" s="380">
        <v>5538495245</v>
      </c>
      <c r="F53" s="381" t="s">
        <v>0</v>
      </c>
      <c r="G53" s="381" t="s">
        <v>32</v>
      </c>
      <c r="H53" s="378" t="s">
        <v>721</v>
      </c>
      <c r="I53" s="382"/>
      <c r="J53" s="382"/>
      <c r="K53" s="382">
        <v>42736</v>
      </c>
      <c r="L53" s="382">
        <v>42736</v>
      </c>
      <c r="M53" s="383">
        <v>42917</v>
      </c>
      <c r="N53" s="384" t="s">
        <v>19</v>
      </c>
      <c r="O53" s="385" t="s">
        <v>680</v>
      </c>
      <c r="P53" s="384"/>
      <c r="Q53" s="378" t="s">
        <v>721</v>
      </c>
      <c r="R53" s="382"/>
      <c r="S53" s="382"/>
      <c r="T53" s="382">
        <v>42736</v>
      </c>
      <c r="U53" s="382">
        <v>42736</v>
      </c>
      <c r="V53" s="563">
        <v>42917</v>
      </c>
      <c r="W53" s="570" t="s">
        <v>19</v>
      </c>
      <c r="X53" s="569" t="s">
        <v>680</v>
      </c>
      <c r="Y53" s="570"/>
    </row>
    <row r="54" spans="2:25" ht="69.599999999999994" x14ac:dyDescent="0.3">
      <c r="B54" s="29"/>
      <c r="C54" s="378" t="s">
        <v>79</v>
      </c>
      <c r="D54" s="379"/>
      <c r="E54" s="380">
        <v>3356068887</v>
      </c>
      <c r="F54" s="381" t="s">
        <v>0</v>
      </c>
      <c r="G54" s="381" t="s">
        <v>32</v>
      </c>
      <c r="H54" s="378" t="s">
        <v>721</v>
      </c>
      <c r="I54" s="382"/>
      <c r="J54" s="382"/>
      <c r="K54" s="382">
        <v>42736</v>
      </c>
      <c r="L54" s="382">
        <v>42736</v>
      </c>
      <c r="M54" s="383">
        <v>42917</v>
      </c>
      <c r="N54" s="384" t="s">
        <v>19</v>
      </c>
      <c r="O54" s="385" t="s">
        <v>680</v>
      </c>
      <c r="P54" s="384"/>
      <c r="Q54" s="378" t="s">
        <v>721</v>
      </c>
      <c r="R54" s="382"/>
      <c r="S54" s="382"/>
      <c r="T54" s="382">
        <v>42736</v>
      </c>
      <c r="U54" s="382">
        <v>42736</v>
      </c>
      <c r="V54" s="563">
        <v>42917</v>
      </c>
      <c r="W54" s="570" t="s">
        <v>19</v>
      </c>
      <c r="X54" s="569" t="s">
        <v>680</v>
      </c>
      <c r="Y54" s="570"/>
    </row>
    <row r="55" spans="2:25" ht="70.2" thickBot="1" x14ac:dyDescent="0.35">
      <c r="B55" s="36"/>
      <c r="C55" s="386" t="s">
        <v>80</v>
      </c>
      <c r="D55" s="387"/>
      <c r="E55" s="388">
        <v>8640536935</v>
      </c>
      <c r="F55" s="389" t="s">
        <v>0</v>
      </c>
      <c r="G55" s="389" t="s">
        <v>32</v>
      </c>
      <c r="H55" s="386" t="s">
        <v>721</v>
      </c>
      <c r="I55" s="390"/>
      <c r="J55" s="390"/>
      <c r="K55" s="390">
        <v>42736</v>
      </c>
      <c r="L55" s="390">
        <v>42736</v>
      </c>
      <c r="M55" s="391">
        <v>42917</v>
      </c>
      <c r="N55" s="384" t="s">
        <v>19</v>
      </c>
      <c r="O55" s="385" t="s">
        <v>680</v>
      </c>
      <c r="P55" s="384"/>
      <c r="Q55" s="386" t="s">
        <v>721</v>
      </c>
      <c r="R55" s="390"/>
      <c r="S55" s="390"/>
      <c r="T55" s="390">
        <v>42736</v>
      </c>
      <c r="U55" s="390">
        <v>42736</v>
      </c>
      <c r="V55" s="564">
        <v>42917</v>
      </c>
      <c r="W55" s="570" t="s">
        <v>19</v>
      </c>
      <c r="X55" s="569" t="s">
        <v>680</v>
      </c>
      <c r="Y55" s="570"/>
    </row>
    <row r="56" spans="2:25" ht="139.19999999999999" x14ac:dyDescent="0.3">
      <c r="B56" s="29" t="s">
        <v>81</v>
      </c>
      <c r="C56" s="392"/>
      <c r="D56" s="393"/>
      <c r="E56" s="393"/>
      <c r="F56" s="394"/>
      <c r="G56" s="394"/>
      <c r="H56" s="392"/>
      <c r="I56" s="395"/>
      <c r="J56" s="395"/>
      <c r="K56" s="395"/>
      <c r="L56" s="395"/>
      <c r="M56" s="396"/>
      <c r="N56" s="384"/>
      <c r="O56" s="385"/>
      <c r="P56" s="384"/>
      <c r="Q56" s="392"/>
      <c r="R56" s="395"/>
      <c r="S56" s="395"/>
      <c r="T56" s="395"/>
      <c r="U56" s="395"/>
      <c r="V56" s="565"/>
      <c r="W56" s="570"/>
      <c r="X56" s="569"/>
      <c r="Y56" s="570"/>
    </row>
    <row r="57" spans="2:25" ht="69.599999999999994" x14ac:dyDescent="0.3">
      <c r="B57" s="29"/>
      <c r="C57" s="378" t="s">
        <v>82</v>
      </c>
      <c r="D57" s="379"/>
      <c r="E57" s="380">
        <v>1100668320</v>
      </c>
      <c r="F57" s="381" t="s">
        <v>0</v>
      </c>
      <c r="G57" s="381" t="s">
        <v>32</v>
      </c>
      <c r="H57" s="378" t="s">
        <v>722</v>
      </c>
      <c r="I57" s="382"/>
      <c r="J57" s="382"/>
      <c r="K57" s="382">
        <v>42736</v>
      </c>
      <c r="L57" s="382">
        <v>42736</v>
      </c>
      <c r="M57" s="383">
        <v>43070</v>
      </c>
      <c r="N57" s="384" t="s">
        <v>19</v>
      </c>
      <c r="O57" s="385" t="s">
        <v>680</v>
      </c>
      <c r="P57" s="384"/>
      <c r="Q57" s="378" t="s">
        <v>722</v>
      </c>
      <c r="R57" s="382"/>
      <c r="S57" s="382"/>
      <c r="T57" s="382">
        <v>42736</v>
      </c>
      <c r="U57" s="382">
        <v>42736</v>
      </c>
      <c r="V57" s="563">
        <v>43070</v>
      </c>
      <c r="W57" s="570" t="s">
        <v>19</v>
      </c>
      <c r="X57" s="569" t="s">
        <v>680</v>
      </c>
      <c r="Y57" s="570"/>
    </row>
    <row r="58" spans="2:25" ht="69.599999999999994" x14ac:dyDescent="0.3">
      <c r="B58" s="29"/>
      <c r="C58" s="378" t="s">
        <v>82</v>
      </c>
      <c r="D58" s="379"/>
      <c r="E58" s="380">
        <v>749971658</v>
      </c>
      <c r="F58" s="381" t="s">
        <v>0</v>
      </c>
      <c r="G58" s="381" t="s">
        <v>32</v>
      </c>
      <c r="H58" s="378" t="s">
        <v>722</v>
      </c>
      <c r="I58" s="382"/>
      <c r="J58" s="382"/>
      <c r="K58" s="382">
        <v>42736</v>
      </c>
      <c r="L58" s="382">
        <v>42736</v>
      </c>
      <c r="M58" s="383">
        <v>43070</v>
      </c>
      <c r="N58" s="384" t="s">
        <v>19</v>
      </c>
      <c r="O58" s="385" t="s">
        <v>680</v>
      </c>
      <c r="P58" s="384"/>
      <c r="Q58" s="378" t="s">
        <v>722</v>
      </c>
      <c r="R58" s="382"/>
      <c r="S58" s="382"/>
      <c r="T58" s="382">
        <v>42736</v>
      </c>
      <c r="U58" s="382">
        <v>42736</v>
      </c>
      <c r="V58" s="563">
        <v>43070</v>
      </c>
      <c r="W58" s="570" t="s">
        <v>19</v>
      </c>
      <c r="X58" s="569" t="s">
        <v>680</v>
      </c>
      <c r="Y58" s="570"/>
    </row>
    <row r="59" spans="2:25" ht="69.599999999999994" x14ac:dyDescent="0.3">
      <c r="B59" s="29"/>
      <c r="C59" s="378" t="s">
        <v>83</v>
      </c>
      <c r="D59" s="379"/>
      <c r="E59" s="380">
        <v>3280571965</v>
      </c>
      <c r="F59" s="381" t="s">
        <v>0</v>
      </c>
      <c r="G59" s="381" t="s">
        <v>32</v>
      </c>
      <c r="H59" s="378" t="s">
        <v>722</v>
      </c>
      <c r="I59" s="382"/>
      <c r="J59" s="382"/>
      <c r="K59" s="382">
        <v>42736</v>
      </c>
      <c r="L59" s="382">
        <v>42736</v>
      </c>
      <c r="M59" s="383">
        <v>43070</v>
      </c>
      <c r="N59" s="384" t="s">
        <v>19</v>
      </c>
      <c r="O59" s="385" t="s">
        <v>680</v>
      </c>
      <c r="P59" s="384"/>
      <c r="Q59" s="378" t="s">
        <v>722</v>
      </c>
      <c r="R59" s="382"/>
      <c r="S59" s="382"/>
      <c r="T59" s="382">
        <v>42736</v>
      </c>
      <c r="U59" s="382">
        <v>42736</v>
      </c>
      <c r="V59" s="563">
        <v>43070</v>
      </c>
      <c r="W59" s="570" t="s">
        <v>19</v>
      </c>
      <c r="X59" s="569" t="s">
        <v>680</v>
      </c>
      <c r="Y59" s="570"/>
    </row>
    <row r="60" spans="2:25" ht="69.599999999999994" x14ac:dyDescent="0.3">
      <c r="B60" s="29"/>
      <c r="C60" s="378" t="s">
        <v>83</v>
      </c>
      <c r="D60" s="379"/>
      <c r="E60" s="380">
        <v>1297364835</v>
      </c>
      <c r="F60" s="381" t="s">
        <v>0</v>
      </c>
      <c r="G60" s="381" t="s">
        <v>32</v>
      </c>
      <c r="H60" s="378" t="s">
        <v>722</v>
      </c>
      <c r="I60" s="382"/>
      <c r="J60" s="382"/>
      <c r="K60" s="382">
        <v>42736</v>
      </c>
      <c r="L60" s="382">
        <v>42736</v>
      </c>
      <c r="M60" s="383">
        <v>43070</v>
      </c>
      <c r="N60" s="384" t="s">
        <v>19</v>
      </c>
      <c r="O60" s="385" t="s">
        <v>680</v>
      </c>
      <c r="P60" s="384"/>
      <c r="Q60" s="378" t="s">
        <v>722</v>
      </c>
      <c r="R60" s="382"/>
      <c r="S60" s="382"/>
      <c r="T60" s="382">
        <v>42736</v>
      </c>
      <c r="U60" s="382">
        <v>42736</v>
      </c>
      <c r="V60" s="563">
        <v>43070</v>
      </c>
      <c r="W60" s="570" t="s">
        <v>19</v>
      </c>
      <c r="X60" s="569" t="s">
        <v>680</v>
      </c>
      <c r="Y60" s="570"/>
    </row>
    <row r="61" spans="2:25" ht="45" customHeight="1" x14ac:dyDescent="0.3">
      <c r="B61" s="29"/>
      <c r="C61" s="378" t="s">
        <v>137</v>
      </c>
      <c r="D61" s="379"/>
      <c r="E61" s="380">
        <v>30000000</v>
      </c>
      <c r="F61" s="381" t="s">
        <v>0</v>
      </c>
      <c r="G61" s="381" t="s">
        <v>32</v>
      </c>
      <c r="H61" s="378" t="s">
        <v>705</v>
      </c>
      <c r="I61" s="382"/>
      <c r="J61" s="382"/>
      <c r="K61" s="382">
        <v>43009</v>
      </c>
      <c r="L61" s="382">
        <v>43009</v>
      </c>
      <c r="M61" s="383">
        <v>43070</v>
      </c>
      <c r="N61" s="384" t="s">
        <v>32</v>
      </c>
      <c r="O61" s="385"/>
      <c r="P61" s="384"/>
      <c r="Q61" s="378" t="s">
        <v>705</v>
      </c>
      <c r="R61" s="382"/>
      <c r="S61" s="382"/>
      <c r="T61" s="382">
        <v>43009</v>
      </c>
      <c r="U61" s="382">
        <v>43009</v>
      </c>
      <c r="V61" s="563">
        <v>43070</v>
      </c>
      <c r="W61" s="570" t="s">
        <v>32</v>
      </c>
      <c r="X61" s="569"/>
      <c r="Y61" s="570"/>
    </row>
    <row r="62" spans="2:25" ht="45" customHeight="1" x14ac:dyDescent="0.3">
      <c r="B62" s="29"/>
      <c r="C62" s="378" t="s">
        <v>15</v>
      </c>
      <c r="D62" s="379"/>
      <c r="E62" s="380">
        <v>180000000</v>
      </c>
      <c r="F62" s="381" t="s">
        <v>0</v>
      </c>
      <c r="G62" s="381" t="s">
        <v>32</v>
      </c>
      <c r="H62" s="378" t="s">
        <v>705</v>
      </c>
      <c r="I62" s="382"/>
      <c r="J62" s="382"/>
      <c r="K62" s="382">
        <v>43009</v>
      </c>
      <c r="L62" s="382">
        <v>43009</v>
      </c>
      <c r="M62" s="383">
        <v>43070</v>
      </c>
      <c r="N62" s="384" t="s">
        <v>32</v>
      </c>
      <c r="O62" s="385"/>
      <c r="P62" s="384"/>
      <c r="Q62" s="378" t="s">
        <v>705</v>
      </c>
      <c r="R62" s="382"/>
      <c r="S62" s="382"/>
      <c r="T62" s="382">
        <v>43009</v>
      </c>
      <c r="U62" s="382">
        <v>43009</v>
      </c>
      <c r="V62" s="563">
        <v>43070</v>
      </c>
      <c r="W62" s="570" t="s">
        <v>32</v>
      </c>
      <c r="X62" s="569"/>
      <c r="Y62" s="570"/>
    </row>
    <row r="63" spans="2:25" ht="45" customHeight="1" x14ac:dyDescent="0.3">
      <c r="B63" s="29"/>
      <c r="C63" s="378" t="s">
        <v>14</v>
      </c>
      <c r="D63" s="379"/>
      <c r="E63" s="380">
        <v>220000000</v>
      </c>
      <c r="F63" s="381" t="s">
        <v>0</v>
      </c>
      <c r="G63" s="381" t="s">
        <v>32</v>
      </c>
      <c r="H63" s="378" t="s">
        <v>705</v>
      </c>
      <c r="I63" s="382"/>
      <c r="J63" s="382"/>
      <c r="K63" s="382">
        <v>43009</v>
      </c>
      <c r="L63" s="382">
        <v>43009</v>
      </c>
      <c r="M63" s="383">
        <v>43070</v>
      </c>
      <c r="N63" s="384" t="s">
        <v>32</v>
      </c>
      <c r="O63" s="385"/>
      <c r="P63" s="384"/>
      <c r="Q63" s="378" t="s">
        <v>705</v>
      </c>
      <c r="R63" s="382"/>
      <c r="S63" s="382"/>
      <c r="T63" s="382">
        <v>43009</v>
      </c>
      <c r="U63" s="382">
        <v>43009</v>
      </c>
      <c r="V63" s="563">
        <v>43070</v>
      </c>
      <c r="W63" s="570" t="s">
        <v>32</v>
      </c>
      <c r="X63" s="569"/>
      <c r="Y63" s="570"/>
    </row>
    <row r="64" spans="2:25" ht="45" customHeight="1" x14ac:dyDescent="0.3">
      <c r="B64" s="29"/>
      <c r="C64" s="378" t="s">
        <v>13</v>
      </c>
      <c r="D64" s="379"/>
      <c r="E64" s="380">
        <v>170000000</v>
      </c>
      <c r="F64" s="381" t="s">
        <v>0</v>
      </c>
      <c r="G64" s="381" t="s">
        <v>32</v>
      </c>
      <c r="H64" s="378" t="s">
        <v>705</v>
      </c>
      <c r="I64" s="382"/>
      <c r="J64" s="382"/>
      <c r="K64" s="382">
        <v>43009</v>
      </c>
      <c r="L64" s="382">
        <v>43009</v>
      </c>
      <c r="M64" s="383">
        <v>43070</v>
      </c>
      <c r="N64" s="384" t="s">
        <v>32</v>
      </c>
      <c r="O64" s="385"/>
      <c r="P64" s="384"/>
      <c r="Q64" s="378" t="s">
        <v>705</v>
      </c>
      <c r="R64" s="382"/>
      <c r="S64" s="382"/>
      <c r="T64" s="382">
        <v>43009</v>
      </c>
      <c r="U64" s="382">
        <v>43009</v>
      </c>
      <c r="V64" s="563">
        <v>43070</v>
      </c>
      <c r="W64" s="570" t="s">
        <v>32</v>
      </c>
      <c r="X64" s="569"/>
      <c r="Y64" s="570"/>
    </row>
    <row r="65" spans="2:25" ht="45" customHeight="1" x14ac:dyDescent="0.3">
      <c r="B65" s="29"/>
      <c r="C65" s="378" t="s">
        <v>17</v>
      </c>
      <c r="D65" s="379"/>
      <c r="E65" s="380">
        <v>190000000</v>
      </c>
      <c r="F65" s="381" t="s">
        <v>0</v>
      </c>
      <c r="G65" s="381" t="s">
        <v>32</v>
      </c>
      <c r="H65" s="378" t="s">
        <v>705</v>
      </c>
      <c r="I65" s="382"/>
      <c r="J65" s="382"/>
      <c r="K65" s="382">
        <v>43009</v>
      </c>
      <c r="L65" s="382">
        <v>43009</v>
      </c>
      <c r="M65" s="383">
        <v>43070</v>
      </c>
      <c r="N65" s="384" t="s">
        <v>32</v>
      </c>
      <c r="O65" s="385"/>
      <c r="P65" s="384"/>
      <c r="Q65" s="378" t="s">
        <v>705</v>
      </c>
      <c r="R65" s="382"/>
      <c r="S65" s="382"/>
      <c r="T65" s="382">
        <v>43009</v>
      </c>
      <c r="U65" s="382">
        <v>43009</v>
      </c>
      <c r="V65" s="563">
        <v>43070</v>
      </c>
      <c r="W65" s="570" t="s">
        <v>32</v>
      </c>
      <c r="X65" s="569"/>
      <c r="Y65" s="570"/>
    </row>
    <row r="66" spans="2:25" ht="45" customHeight="1" x14ac:dyDescent="0.3">
      <c r="B66" s="29"/>
      <c r="C66" s="378" t="s">
        <v>16</v>
      </c>
      <c r="D66" s="379"/>
      <c r="E66" s="380">
        <v>190000000</v>
      </c>
      <c r="F66" s="381" t="s">
        <v>0</v>
      </c>
      <c r="G66" s="381" t="s">
        <v>32</v>
      </c>
      <c r="H66" s="378" t="s">
        <v>705</v>
      </c>
      <c r="I66" s="382"/>
      <c r="J66" s="382"/>
      <c r="K66" s="382">
        <v>43009</v>
      </c>
      <c r="L66" s="382">
        <v>43009</v>
      </c>
      <c r="M66" s="383">
        <v>43070</v>
      </c>
      <c r="N66" s="384" t="s">
        <v>32</v>
      </c>
      <c r="O66" s="385"/>
      <c r="P66" s="384"/>
      <c r="Q66" s="378" t="s">
        <v>705</v>
      </c>
      <c r="R66" s="382"/>
      <c r="S66" s="382"/>
      <c r="T66" s="382">
        <v>43009</v>
      </c>
      <c r="U66" s="382">
        <v>43009</v>
      </c>
      <c r="V66" s="563">
        <v>43070</v>
      </c>
      <c r="W66" s="570" t="s">
        <v>32</v>
      </c>
      <c r="X66" s="569"/>
      <c r="Y66" s="570"/>
    </row>
    <row r="67" spans="2:25" ht="45" customHeight="1" x14ac:dyDescent="0.3">
      <c r="B67" s="29"/>
      <c r="C67" s="378" t="s">
        <v>84</v>
      </c>
      <c r="D67" s="379"/>
      <c r="E67" s="380">
        <v>200423222</v>
      </c>
      <c r="F67" s="381" t="s">
        <v>0</v>
      </c>
      <c r="G67" s="381" t="s">
        <v>32</v>
      </c>
      <c r="H67" s="378"/>
      <c r="I67" s="382">
        <v>42736</v>
      </c>
      <c r="J67" s="382">
        <v>42736</v>
      </c>
      <c r="K67" s="382">
        <v>42794</v>
      </c>
      <c r="L67" s="382">
        <v>42854</v>
      </c>
      <c r="M67" s="383">
        <v>43094</v>
      </c>
      <c r="N67" s="384" t="s">
        <v>0</v>
      </c>
      <c r="O67" s="385" t="s">
        <v>723</v>
      </c>
      <c r="P67" s="384" t="s">
        <v>724</v>
      </c>
      <c r="Q67" s="378"/>
      <c r="R67" s="382">
        <v>42736</v>
      </c>
      <c r="S67" s="382">
        <v>42736</v>
      </c>
      <c r="T67" s="382">
        <v>42794</v>
      </c>
      <c r="U67" s="382">
        <v>42854</v>
      </c>
      <c r="V67" s="563">
        <v>43094</v>
      </c>
      <c r="W67" s="570" t="s">
        <v>0</v>
      </c>
      <c r="X67" s="569" t="s">
        <v>723</v>
      </c>
      <c r="Y67" s="570" t="s">
        <v>724</v>
      </c>
    </row>
    <row r="68" spans="2:25" ht="45" customHeight="1" x14ac:dyDescent="0.3">
      <c r="B68" s="29"/>
      <c r="C68" s="378" t="s">
        <v>85</v>
      </c>
      <c r="D68" s="379"/>
      <c r="E68" s="380">
        <v>1389000000</v>
      </c>
      <c r="F68" s="381" t="s">
        <v>0</v>
      </c>
      <c r="G68" s="381" t="s">
        <v>32</v>
      </c>
      <c r="H68" s="378"/>
      <c r="I68" s="382">
        <v>42795</v>
      </c>
      <c r="J68" s="382">
        <v>42826</v>
      </c>
      <c r="K68" s="382">
        <v>42917</v>
      </c>
      <c r="L68" s="382">
        <v>42929</v>
      </c>
      <c r="M68" s="383">
        <v>43079</v>
      </c>
      <c r="N68" s="384" t="s">
        <v>19</v>
      </c>
      <c r="O68" s="385" t="s">
        <v>725</v>
      </c>
      <c r="P68" s="384"/>
      <c r="Q68" s="378"/>
      <c r="R68" s="382">
        <v>42795</v>
      </c>
      <c r="S68" s="382">
        <v>42826</v>
      </c>
      <c r="T68" s="382">
        <v>42917</v>
      </c>
      <c r="U68" s="382">
        <v>42929</v>
      </c>
      <c r="V68" s="563">
        <v>43079</v>
      </c>
      <c r="W68" s="570" t="s">
        <v>19</v>
      </c>
      <c r="X68" s="569" t="s">
        <v>725</v>
      </c>
      <c r="Y68" s="570"/>
    </row>
    <row r="69" spans="2:25" ht="70.2" thickBot="1" x14ac:dyDescent="0.35">
      <c r="B69" s="29"/>
      <c r="C69" s="378" t="s">
        <v>86</v>
      </c>
      <c r="D69" s="379"/>
      <c r="E69" s="380">
        <v>300000000</v>
      </c>
      <c r="F69" s="381" t="s">
        <v>0</v>
      </c>
      <c r="G69" s="381" t="s">
        <v>32</v>
      </c>
      <c r="H69" s="378"/>
      <c r="I69" s="382">
        <v>42736</v>
      </c>
      <c r="J69" s="382">
        <v>42736</v>
      </c>
      <c r="K69" s="382">
        <v>42767</v>
      </c>
      <c r="L69" s="382">
        <v>42795</v>
      </c>
      <c r="M69" s="383">
        <v>43070</v>
      </c>
      <c r="N69" s="384" t="s">
        <v>0</v>
      </c>
      <c r="O69" s="385" t="s">
        <v>726</v>
      </c>
      <c r="P69" s="384" t="s">
        <v>724</v>
      </c>
      <c r="Q69" s="378"/>
      <c r="R69" s="382">
        <v>42736</v>
      </c>
      <c r="S69" s="382">
        <v>42736</v>
      </c>
      <c r="T69" s="382">
        <v>42767</v>
      </c>
      <c r="U69" s="382">
        <v>42795</v>
      </c>
      <c r="V69" s="563">
        <v>43070</v>
      </c>
      <c r="W69" s="570" t="s">
        <v>0</v>
      </c>
      <c r="X69" s="569" t="s">
        <v>726</v>
      </c>
      <c r="Y69" s="570" t="s">
        <v>724</v>
      </c>
    </row>
    <row r="70" spans="2:25" ht="45" customHeight="1" x14ac:dyDescent="0.3">
      <c r="B70" s="43" t="s">
        <v>87</v>
      </c>
      <c r="C70" s="392"/>
      <c r="D70" s="393"/>
      <c r="E70" s="393"/>
      <c r="F70" s="394"/>
      <c r="G70" s="394"/>
      <c r="H70" s="392"/>
      <c r="I70" s="395"/>
      <c r="J70" s="395"/>
      <c r="K70" s="395"/>
      <c r="L70" s="395"/>
      <c r="M70" s="396"/>
      <c r="N70" s="384"/>
      <c r="O70" s="385"/>
      <c r="P70" s="384"/>
      <c r="Q70" s="392"/>
      <c r="R70" s="395"/>
      <c r="S70" s="395"/>
      <c r="T70" s="395"/>
      <c r="U70" s="395"/>
      <c r="V70" s="565"/>
      <c r="W70" s="570"/>
      <c r="X70" s="569"/>
      <c r="Y70" s="570"/>
    </row>
    <row r="71" spans="2:25" ht="45" customHeight="1" x14ac:dyDescent="0.3">
      <c r="B71" s="29"/>
      <c r="C71" s="378" t="s">
        <v>88</v>
      </c>
      <c r="D71" s="379"/>
      <c r="E71" s="380">
        <v>5500000000</v>
      </c>
      <c r="F71" s="381" t="s">
        <v>0</v>
      </c>
      <c r="G71" s="381" t="s">
        <v>32</v>
      </c>
      <c r="H71" s="378"/>
      <c r="I71" s="382">
        <v>42795</v>
      </c>
      <c r="J71" s="382">
        <v>42826</v>
      </c>
      <c r="K71" s="382">
        <v>42917</v>
      </c>
      <c r="L71" s="382">
        <v>42917</v>
      </c>
      <c r="M71" s="383">
        <v>43079</v>
      </c>
      <c r="N71" s="384" t="s">
        <v>0</v>
      </c>
      <c r="O71" s="385" t="s">
        <v>727</v>
      </c>
      <c r="P71" s="384" t="s">
        <v>728</v>
      </c>
      <c r="Q71" s="378"/>
      <c r="R71" s="382">
        <v>42795</v>
      </c>
      <c r="S71" s="382">
        <v>42826</v>
      </c>
      <c r="T71" s="382">
        <v>42917</v>
      </c>
      <c r="U71" s="382">
        <v>42917</v>
      </c>
      <c r="V71" s="563">
        <v>43079</v>
      </c>
      <c r="W71" s="570" t="s">
        <v>0</v>
      </c>
      <c r="X71" s="569" t="s">
        <v>727</v>
      </c>
      <c r="Y71" s="570" t="s">
        <v>728</v>
      </c>
    </row>
    <row r="72" spans="2:25" ht="45" customHeight="1" x14ac:dyDescent="0.3">
      <c r="B72" s="29"/>
      <c r="C72" s="378" t="s">
        <v>89</v>
      </c>
      <c r="D72" s="379"/>
      <c r="E72" s="380">
        <v>4800000000</v>
      </c>
      <c r="F72" s="381" t="s">
        <v>0</v>
      </c>
      <c r="G72" s="381" t="s">
        <v>32</v>
      </c>
      <c r="H72" s="378"/>
      <c r="I72" s="382">
        <v>42795</v>
      </c>
      <c r="J72" s="382">
        <v>42826</v>
      </c>
      <c r="K72" s="382">
        <v>42917</v>
      </c>
      <c r="L72" s="382">
        <v>42917</v>
      </c>
      <c r="M72" s="383">
        <v>43079</v>
      </c>
      <c r="N72" s="384" t="s">
        <v>0</v>
      </c>
      <c r="O72" s="385" t="s">
        <v>727</v>
      </c>
      <c r="P72" s="384" t="s">
        <v>728</v>
      </c>
      <c r="Q72" s="378"/>
      <c r="R72" s="382">
        <v>42795</v>
      </c>
      <c r="S72" s="382">
        <v>42826</v>
      </c>
      <c r="T72" s="382">
        <v>42917</v>
      </c>
      <c r="U72" s="382">
        <v>42917</v>
      </c>
      <c r="V72" s="563">
        <v>43079</v>
      </c>
      <c r="W72" s="570" t="s">
        <v>0</v>
      </c>
      <c r="X72" s="569" t="s">
        <v>727</v>
      </c>
      <c r="Y72" s="570" t="s">
        <v>728</v>
      </c>
    </row>
    <row r="73" spans="2:25" ht="45" customHeight="1" x14ac:dyDescent="0.3">
      <c r="B73" s="29"/>
      <c r="C73" s="378" t="s">
        <v>90</v>
      </c>
      <c r="D73" s="379"/>
      <c r="E73" s="380">
        <v>4200000000</v>
      </c>
      <c r="F73" s="381" t="s">
        <v>0</v>
      </c>
      <c r="G73" s="381" t="s">
        <v>32</v>
      </c>
      <c r="H73" s="378"/>
      <c r="I73" s="382">
        <v>42795</v>
      </c>
      <c r="J73" s="382">
        <v>42826</v>
      </c>
      <c r="K73" s="382">
        <v>42917</v>
      </c>
      <c r="L73" s="382">
        <v>42917</v>
      </c>
      <c r="M73" s="383">
        <v>43079</v>
      </c>
      <c r="N73" s="384" t="s">
        <v>0</v>
      </c>
      <c r="O73" s="385" t="s">
        <v>727</v>
      </c>
      <c r="P73" s="384" t="s">
        <v>728</v>
      </c>
      <c r="Q73" s="378"/>
      <c r="R73" s="382">
        <v>42795</v>
      </c>
      <c r="S73" s="382">
        <v>42826</v>
      </c>
      <c r="T73" s="382">
        <v>42917</v>
      </c>
      <c r="U73" s="382">
        <v>42917</v>
      </c>
      <c r="V73" s="563">
        <v>43079</v>
      </c>
      <c r="W73" s="570" t="s">
        <v>0</v>
      </c>
      <c r="X73" s="569" t="s">
        <v>727</v>
      </c>
      <c r="Y73" s="570" t="s">
        <v>728</v>
      </c>
    </row>
    <row r="74" spans="2:25" ht="45" customHeight="1" x14ac:dyDescent="0.3">
      <c r="B74" s="29"/>
      <c r="C74" s="378" t="s">
        <v>91</v>
      </c>
      <c r="D74" s="379"/>
      <c r="E74" s="380">
        <v>8200000000</v>
      </c>
      <c r="F74" s="381" t="s">
        <v>0</v>
      </c>
      <c r="G74" s="381" t="s">
        <v>32</v>
      </c>
      <c r="H74" s="378"/>
      <c r="I74" s="382">
        <v>42795</v>
      </c>
      <c r="J74" s="382">
        <v>42826</v>
      </c>
      <c r="K74" s="382">
        <v>42917</v>
      </c>
      <c r="L74" s="382">
        <v>42917</v>
      </c>
      <c r="M74" s="383">
        <v>43079</v>
      </c>
      <c r="N74" s="384" t="s">
        <v>0</v>
      </c>
      <c r="O74" s="385" t="s">
        <v>727</v>
      </c>
      <c r="P74" s="384" t="s">
        <v>728</v>
      </c>
      <c r="Q74" s="378"/>
      <c r="R74" s="382">
        <v>42795</v>
      </c>
      <c r="S74" s="382">
        <v>42826</v>
      </c>
      <c r="T74" s="382">
        <v>42917</v>
      </c>
      <c r="U74" s="382">
        <v>42917</v>
      </c>
      <c r="V74" s="563">
        <v>43079</v>
      </c>
      <c r="W74" s="570" t="s">
        <v>0</v>
      </c>
      <c r="X74" s="569" t="s">
        <v>727</v>
      </c>
      <c r="Y74" s="570" t="s">
        <v>728</v>
      </c>
    </row>
    <row r="75" spans="2:25" ht="45" customHeight="1" x14ac:dyDescent="0.3">
      <c r="B75" s="29"/>
      <c r="C75" s="378" t="s">
        <v>92</v>
      </c>
      <c r="D75" s="379"/>
      <c r="E75" s="380">
        <v>700000000</v>
      </c>
      <c r="F75" s="381" t="s">
        <v>0</v>
      </c>
      <c r="G75" s="381" t="s">
        <v>32</v>
      </c>
      <c r="H75" s="378"/>
      <c r="I75" s="382">
        <v>42795</v>
      </c>
      <c r="J75" s="382">
        <v>42826</v>
      </c>
      <c r="K75" s="382">
        <v>42917</v>
      </c>
      <c r="L75" s="382">
        <v>42917</v>
      </c>
      <c r="M75" s="383">
        <v>43079</v>
      </c>
      <c r="N75" s="384" t="s">
        <v>19</v>
      </c>
      <c r="O75" s="385" t="s">
        <v>719</v>
      </c>
      <c r="P75" s="384"/>
      <c r="Q75" s="378"/>
      <c r="R75" s="382">
        <v>42795</v>
      </c>
      <c r="S75" s="382">
        <v>42826</v>
      </c>
      <c r="T75" s="382">
        <v>42917</v>
      </c>
      <c r="U75" s="382">
        <v>42917</v>
      </c>
      <c r="V75" s="563">
        <v>43079</v>
      </c>
      <c r="W75" s="570" t="s">
        <v>19</v>
      </c>
      <c r="X75" s="569" t="s">
        <v>719</v>
      </c>
      <c r="Y75" s="570"/>
    </row>
    <row r="76" spans="2:25" ht="45" customHeight="1" thickBot="1" x14ac:dyDescent="0.35">
      <c r="B76" s="36"/>
      <c r="C76" s="386" t="s">
        <v>93</v>
      </c>
      <c r="D76" s="387"/>
      <c r="E76" s="388">
        <v>1600000000</v>
      </c>
      <c r="F76" s="389" t="s">
        <v>0</v>
      </c>
      <c r="G76" s="389" t="s">
        <v>32</v>
      </c>
      <c r="H76" s="386"/>
      <c r="I76" s="390">
        <v>42795</v>
      </c>
      <c r="J76" s="390">
        <v>42826</v>
      </c>
      <c r="K76" s="390">
        <v>42917</v>
      </c>
      <c r="L76" s="390">
        <v>42917</v>
      </c>
      <c r="M76" s="391">
        <v>43079</v>
      </c>
      <c r="N76" s="384" t="s">
        <v>0</v>
      </c>
      <c r="O76" s="385" t="s">
        <v>727</v>
      </c>
      <c r="P76" s="384" t="s">
        <v>728</v>
      </c>
      <c r="Q76" s="386"/>
      <c r="R76" s="390">
        <v>42795</v>
      </c>
      <c r="S76" s="390">
        <v>42826</v>
      </c>
      <c r="T76" s="390">
        <v>42917</v>
      </c>
      <c r="U76" s="390">
        <v>42917</v>
      </c>
      <c r="V76" s="564">
        <v>43079</v>
      </c>
      <c r="W76" s="570" t="s">
        <v>0</v>
      </c>
      <c r="X76" s="569" t="s">
        <v>727</v>
      </c>
      <c r="Y76" s="570" t="s">
        <v>728</v>
      </c>
    </row>
    <row r="77" spans="2:25" ht="45" customHeight="1" x14ac:dyDescent="0.3">
      <c r="B77" s="43" t="s">
        <v>94</v>
      </c>
      <c r="C77" s="392"/>
      <c r="D77" s="393"/>
      <c r="E77" s="397"/>
      <c r="F77" s="394"/>
      <c r="G77" s="394"/>
      <c r="H77" s="392"/>
      <c r="I77" s="395"/>
      <c r="J77" s="395"/>
      <c r="K77" s="395"/>
      <c r="L77" s="395"/>
      <c r="M77" s="396"/>
      <c r="N77" s="384"/>
      <c r="O77" s="385"/>
      <c r="P77" s="384"/>
      <c r="Q77" s="392"/>
      <c r="R77" s="395"/>
      <c r="S77" s="395"/>
      <c r="T77" s="395"/>
      <c r="U77" s="395"/>
      <c r="V77" s="565"/>
      <c r="W77" s="570"/>
      <c r="X77" s="569"/>
      <c r="Y77" s="570"/>
    </row>
    <row r="78" spans="2:25" ht="45" customHeight="1" x14ac:dyDescent="0.3">
      <c r="B78" s="29"/>
      <c r="C78" s="378" t="s">
        <v>95</v>
      </c>
      <c r="D78" s="379"/>
      <c r="E78" s="380">
        <v>700000000</v>
      </c>
      <c r="F78" s="381" t="s">
        <v>0</v>
      </c>
      <c r="G78" s="381" t="s">
        <v>32</v>
      </c>
      <c r="H78" s="378"/>
      <c r="I78" s="382">
        <v>42795</v>
      </c>
      <c r="J78" s="382">
        <v>42826</v>
      </c>
      <c r="K78" s="382">
        <v>42917</v>
      </c>
      <c r="L78" s="382">
        <v>42917</v>
      </c>
      <c r="M78" s="383">
        <v>43079</v>
      </c>
      <c r="N78" s="384" t="s">
        <v>0</v>
      </c>
      <c r="O78" s="385" t="s">
        <v>727</v>
      </c>
      <c r="P78" s="384" t="s">
        <v>728</v>
      </c>
      <c r="Q78" s="378"/>
      <c r="R78" s="382">
        <v>42795</v>
      </c>
      <c r="S78" s="382">
        <v>42826</v>
      </c>
      <c r="T78" s="382">
        <v>42917</v>
      </c>
      <c r="U78" s="382">
        <v>42917</v>
      </c>
      <c r="V78" s="563">
        <v>43079</v>
      </c>
      <c r="W78" s="570" t="s">
        <v>0</v>
      </c>
      <c r="X78" s="569" t="s">
        <v>727</v>
      </c>
      <c r="Y78" s="570" t="s">
        <v>728</v>
      </c>
    </row>
    <row r="79" spans="2:25" ht="45" customHeight="1" x14ac:dyDescent="0.3">
      <c r="B79" s="29"/>
      <c r="C79" s="378" t="s">
        <v>96</v>
      </c>
      <c r="D79" s="379"/>
      <c r="E79" s="380">
        <v>1600000000</v>
      </c>
      <c r="F79" s="381" t="s">
        <v>0</v>
      </c>
      <c r="G79" s="381" t="s">
        <v>32</v>
      </c>
      <c r="H79" s="378"/>
      <c r="I79" s="382">
        <v>42795</v>
      </c>
      <c r="J79" s="382">
        <v>42826</v>
      </c>
      <c r="K79" s="382">
        <v>42917</v>
      </c>
      <c r="L79" s="382">
        <v>42917</v>
      </c>
      <c r="M79" s="383">
        <v>43079</v>
      </c>
      <c r="N79" s="384" t="s">
        <v>19</v>
      </c>
      <c r="O79" s="385" t="s">
        <v>729</v>
      </c>
      <c r="P79" s="384" t="s">
        <v>720</v>
      </c>
      <c r="Q79" s="378"/>
      <c r="R79" s="382">
        <v>42795</v>
      </c>
      <c r="S79" s="382">
        <v>42826</v>
      </c>
      <c r="T79" s="382">
        <v>42917</v>
      </c>
      <c r="U79" s="382">
        <v>42917</v>
      </c>
      <c r="V79" s="563">
        <v>43079</v>
      </c>
      <c r="W79" s="570" t="s">
        <v>19</v>
      </c>
      <c r="X79" s="569" t="s">
        <v>729</v>
      </c>
      <c r="Y79" s="570" t="s">
        <v>720</v>
      </c>
    </row>
    <row r="80" spans="2:25" ht="52.2" x14ac:dyDescent="0.3">
      <c r="B80" s="29"/>
      <c r="C80" s="378" t="s">
        <v>97</v>
      </c>
      <c r="D80" s="379"/>
      <c r="E80" s="380">
        <v>900000000</v>
      </c>
      <c r="F80" s="381" t="s">
        <v>0</v>
      </c>
      <c r="G80" s="381" t="s">
        <v>32</v>
      </c>
      <c r="H80" s="378"/>
      <c r="I80" s="382">
        <v>42795</v>
      </c>
      <c r="J80" s="382">
        <v>42826</v>
      </c>
      <c r="K80" s="382">
        <v>42917</v>
      </c>
      <c r="L80" s="382">
        <v>42917</v>
      </c>
      <c r="M80" s="383">
        <v>43079</v>
      </c>
      <c r="N80" s="384" t="s">
        <v>0</v>
      </c>
      <c r="O80" s="385" t="s">
        <v>730</v>
      </c>
      <c r="P80" s="384" t="s">
        <v>720</v>
      </c>
      <c r="Q80" s="378"/>
      <c r="R80" s="382">
        <v>42795</v>
      </c>
      <c r="S80" s="382">
        <v>42826</v>
      </c>
      <c r="T80" s="382">
        <v>42917</v>
      </c>
      <c r="U80" s="382">
        <v>42917</v>
      </c>
      <c r="V80" s="563">
        <v>43079</v>
      </c>
      <c r="W80" s="570" t="s">
        <v>0</v>
      </c>
      <c r="X80" s="569" t="s">
        <v>730</v>
      </c>
      <c r="Y80" s="570" t="s">
        <v>720</v>
      </c>
    </row>
    <row r="81" spans="2:26" ht="45" customHeight="1" thickBot="1" x14ac:dyDescent="0.35">
      <c r="B81" s="36"/>
      <c r="C81" s="386" t="s">
        <v>98</v>
      </c>
      <c r="D81" s="387"/>
      <c r="E81" s="388">
        <v>300000000</v>
      </c>
      <c r="F81" s="389" t="s">
        <v>0</v>
      </c>
      <c r="G81" s="389" t="s">
        <v>32</v>
      </c>
      <c r="H81" s="386"/>
      <c r="I81" s="390">
        <v>42795</v>
      </c>
      <c r="J81" s="390">
        <v>42826</v>
      </c>
      <c r="K81" s="390">
        <v>42917</v>
      </c>
      <c r="L81" s="390">
        <v>42917</v>
      </c>
      <c r="M81" s="391">
        <v>43079</v>
      </c>
      <c r="N81" s="384" t="s">
        <v>0</v>
      </c>
      <c r="O81" s="385" t="s">
        <v>731</v>
      </c>
      <c r="P81" s="384" t="s">
        <v>728</v>
      </c>
      <c r="Q81" s="386"/>
      <c r="R81" s="390">
        <v>42795</v>
      </c>
      <c r="S81" s="390">
        <v>42826</v>
      </c>
      <c r="T81" s="390">
        <v>42917</v>
      </c>
      <c r="U81" s="390">
        <v>42917</v>
      </c>
      <c r="V81" s="564">
        <v>43079</v>
      </c>
      <c r="W81" s="570" t="s">
        <v>0</v>
      </c>
      <c r="X81" s="569" t="s">
        <v>731</v>
      </c>
      <c r="Y81" s="570" t="s">
        <v>728</v>
      </c>
    </row>
    <row r="82" spans="2:26" ht="45" customHeight="1" x14ac:dyDescent="0.3">
      <c r="B82" s="43" t="s">
        <v>99</v>
      </c>
      <c r="C82" s="392"/>
      <c r="D82" s="393"/>
      <c r="E82" s="393"/>
      <c r="F82" s="394"/>
      <c r="G82" s="394"/>
      <c r="H82" s="392"/>
      <c r="I82" s="395"/>
      <c r="J82" s="395"/>
      <c r="K82" s="395"/>
      <c r="L82" s="395"/>
      <c r="M82" s="396"/>
      <c r="N82" s="384"/>
      <c r="O82" s="385"/>
      <c r="P82" s="384"/>
      <c r="Q82" s="392"/>
      <c r="R82" s="395"/>
      <c r="S82" s="395"/>
      <c r="T82" s="395"/>
      <c r="U82" s="395"/>
      <c r="V82" s="565"/>
      <c r="W82" s="570"/>
      <c r="X82" s="569"/>
      <c r="Y82" s="570"/>
    </row>
    <row r="83" spans="2:26" ht="69.599999999999994" x14ac:dyDescent="0.3">
      <c r="B83" s="29"/>
      <c r="C83" s="378" t="s">
        <v>100</v>
      </c>
      <c r="D83" s="379"/>
      <c r="E83" s="380">
        <v>2502706971</v>
      </c>
      <c r="F83" s="381" t="s">
        <v>19</v>
      </c>
      <c r="G83" s="381" t="s">
        <v>32</v>
      </c>
      <c r="H83" s="378" t="s">
        <v>722</v>
      </c>
      <c r="I83" s="382"/>
      <c r="J83" s="382"/>
      <c r="K83" s="382">
        <v>42736</v>
      </c>
      <c r="L83" s="382">
        <v>42736</v>
      </c>
      <c r="M83" s="383">
        <v>43070</v>
      </c>
      <c r="N83" s="384" t="s">
        <v>19</v>
      </c>
      <c r="O83" s="385" t="s">
        <v>680</v>
      </c>
      <c r="P83" s="384"/>
      <c r="Q83" s="378" t="s">
        <v>722</v>
      </c>
      <c r="R83" s="382"/>
      <c r="S83" s="382"/>
      <c r="T83" s="382">
        <v>42736</v>
      </c>
      <c r="U83" s="382">
        <v>42736</v>
      </c>
      <c r="V83" s="563">
        <v>43070</v>
      </c>
      <c r="W83" s="570" t="s">
        <v>19</v>
      </c>
      <c r="X83" s="569" t="s">
        <v>680</v>
      </c>
      <c r="Y83" s="570"/>
    </row>
    <row r="84" spans="2:26" ht="45" customHeight="1" x14ac:dyDescent="0.3">
      <c r="B84" s="29"/>
      <c r="C84" s="378" t="s">
        <v>101</v>
      </c>
      <c r="D84" s="379"/>
      <c r="E84" s="380">
        <v>225000000</v>
      </c>
      <c r="F84" s="381" t="s">
        <v>0</v>
      </c>
      <c r="G84" s="381" t="s">
        <v>32</v>
      </c>
      <c r="H84" s="378"/>
      <c r="I84" s="382">
        <v>42767</v>
      </c>
      <c r="J84" s="382">
        <v>42795</v>
      </c>
      <c r="K84" s="382">
        <v>42887</v>
      </c>
      <c r="L84" s="382">
        <v>42887</v>
      </c>
      <c r="M84" s="383">
        <v>43070</v>
      </c>
      <c r="N84" s="384" t="s">
        <v>0</v>
      </c>
      <c r="O84" s="385"/>
      <c r="P84" s="384" t="s">
        <v>732</v>
      </c>
      <c r="Q84" s="378"/>
      <c r="R84" s="382">
        <v>42767</v>
      </c>
      <c r="S84" s="382">
        <v>42795</v>
      </c>
      <c r="T84" s="382">
        <v>42887</v>
      </c>
      <c r="U84" s="382">
        <v>42887</v>
      </c>
      <c r="V84" s="563">
        <v>43070</v>
      </c>
      <c r="W84" s="570" t="s">
        <v>0</v>
      </c>
      <c r="X84" s="569"/>
      <c r="Y84" s="570" t="s">
        <v>732</v>
      </c>
    </row>
    <row r="85" spans="2:26" ht="45" customHeight="1" x14ac:dyDescent="0.3">
      <c r="B85" s="29"/>
      <c r="C85" s="378" t="s">
        <v>102</v>
      </c>
      <c r="D85" s="379"/>
      <c r="E85" s="380">
        <v>200000000</v>
      </c>
      <c r="F85" s="381" t="s">
        <v>0</v>
      </c>
      <c r="G85" s="381" t="s">
        <v>32</v>
      </c>
      <c r="H85" s="378"/>
      <c r="I85" s="382">
        <v>42767</v>
      </c>
      <c r="J85" s="382">
        <v>42795</v>
      </c>
      <c r="K85" s="382">
        <v>42887</v>
      </c>
      <c r="L85" s="382">
        <v>42887</v>
      </c>
      <c r="M85" s="383">
        <v>43070</v>
      </c>
      <c r="N85" s="384" t="s">
        <v>0</v>
      </c>
      <c r="O85" s="385"/>
      <c r="P85" s="384" t="s">
        <v>732</v>
      </c>
      <c r="Q85" s="378"/>
      <c r="R85" s="382">
        <v>42767</v>
      </c>
      <c r="S85" s="382">
        <v>42795</v>
      </c>
      <c r="T85" s="382">
        <v>42887</v>
      </c>
      <c r="U85" s="382">
        <v>42887</v>
      </c>
      <c r="V85" s="563">
        <v>43070</v>
      </c>
      <c r="W85" s="570" t="s">
        <v>0</v>
      </c>
      <c r="X85" s="569"/>
      <c r="Y85" s="570" t="s">
        <v>732</v>
      </c>
    </row>
    <row r="86" spans="2:26" ht="69.599999999999994" x14ac:dyDescent="0.3">
      <c r="B86" s="29"/>
      <c r="C86" s="378" t="s">
        <v>733</v>
      </c>
      <c r="D86" s="379"/>
      <c r="E86" s="380">
        <v>507405223</v>
      </c>
      <c r="F86" s="381"/>
      <c r="G86" s="381"/>
      <c r="H86" s="378"/>
      <c r="I86" s="382"/>
      <c r="J86" s="382"/>
      <c r="K86" s="382">
        <v>42736</v>
      </c>
      <c r="L86" s="382">
        <v>42736</v>
      </c>
      <c r="M86" s="383">
        <v>43070</v>
      </c>
      <c r="N86" s="384" t="s">
        <v>19</v>
      </c>
      <c r="O86" s="385" t="s">
        <v>680</v>
      </c>
      <c r="P86" s="384"/>
      <c r="Q86" s="378"/>
      <c r="R86" s="382"/>
      <c r="S86" s="382"/>
      <c r="T86" s="382">
        <v>42736</v>
      </c>
      <c r="U86" s="382">
        <v>42736</v>
      </c>
      <c r="V86" s="563">
        <v>43070</v>
      </c>
      <c r="W86" s="570" t="s">
        <v>19</v>
      </c>
      <c r="X86" s="569" t="s">
        <v>680</v>
      </c>
      <c r="Y86" s="570"/>
    </row>
    <row r="87" spans="2:26" ht="45" customHeight="1" x14ac:dyDescent="0.3">
      <c r="B87" s="29"/>
      <c r="C87" s="378" t="s">
        <v>103</v>
      </c>
      <c r="D87" s="379"/>
      <c r="E87" s="380">
        <f>626432980+161797</f>
        <v>626594777</v>
      </c>
      <c r="F87" s="381" t="s">
        <v>19</v>
      </c>
      <c r="G87" s="381" t="s">
        <v>32</v>
      </c>
      <c r="H87" s="378"/>
      <c r="I87" s="382">
        <v>42767</v>
      </c>
      <c r="J87" s="382">
        <v>42795</v>
      </c>
      <c r="K87" s="382">
        <v>42887</v>
      </c>
      <c r="L87" s="382">
        <v>42887</v>
      </c>
      <c r="M87" s="383">
        <v>43070</v>
      </c>
      <c r="N87" s="384" t="s">
        <v>0</v>
      </c>
      <c r="O87" s="385"/>
      <c r="P87" s="384" t="s">
        <v>732</v>
      </c>
      <c r="Q87" s="378"/>
      <c r="R87" s="382">
        <v>42767</v>
      </c>
      <c r="S87" s="382">
        <v>42795</v>
      </c>
      <c r="T87" s="382">
        <v>42887</v>
      </c>
      <c r="U87" s="382">
        <v>42887</v>
      </c>
      <c r="V87" s="563">
        <v>43070</v>
      </c>
      <c r="W87" s="570" t="s">
        <v>0</v>
      </c>
      <c r="X87" s="569"/>
      <c r="Y87" s="570" t="s">
        <v>732</v>
      </c>
    </row>
    <row r="88" spans="2:26" ht="45" customHeight="1" x14ac:dyDescent="0.3">
      <c r="B88" s="29"/>
      <c r="C88" s="378" t="s">
        <v>104</v>
      </c>
      <c r="D88" s="379"/>
      <c r="E88" s="380">
        <v>850000000</v>
      </c>
      <c r="F88" s="381" t="s">
        <v>0</v>
      </c>
      <c r="G88" s="381" t="s">
        <v>32</v>
      </c>
      <c r="H88" s="378" t="s">
        <v>698</v>
      </c>
      <c r="I88" s="382"/>
      <c r="J88" s="382"/>
      <c r="K88" s="382">
        <v>43009</v>
      </c>
      <c r="L88" s="382">
        <v>43009</v>
      </c>
      <c r="M88" s="383">
        <v>43070</v>
      </c>
      <c r="N88" s="384" t="s">
        <v>32</v>
      </c>
      <c r="O88" s="385"/>
      <c r="P88" s="384"/>
      <c r="Q88" s="378" t="s">
        <v>698</v>
      </c>
      <c r="R88" s="382"/>
      <c r="S88" s="382"/>
      <c r="T88" s="382">
        <v>43009</v>
      </c>
      <c r="U88" s="382">
        <v>43009</v>
      </c>
      <c r="V88" s="563">
        <v>43070</v>
      </c>
      <c r="W88" s="570" t="s">
        <v>32</v>
      </c>
      <c r="X88" s="569"/>
      <c r="Y88" s="570"/>
    </row>
    <row r="89" spans="2:26" ht="45" customHeight="1" thickBot="1" x14ac:dyDescent="0.35">
      <c r="B89" s="36"/>
      <c r="C89" s="386" t="s">
        <v>105</v>
      </c>
      <c r="D89" s="387"/>
      <c r="E89" s="388">
        <v>608293779</v>
      </c>
      <c r="F89" s="389" t="s">
        <v>0</v>
      </c>
      <c r="G89" s="389" t="s">
        <v>32</v>
      </c>
      <c r="H89" s="386"/>
      <c r="I89" s="390">
        <v>42767</v>
      </c>
      <c r="J89" s="390">
        <v>42795</v>
      </c>
      <c r="K89" s="390">
        <v>42887</v>
      </c>
      <c r="L89" s="390">
        <v>42887</v>
      </c>
      <c r="M89" s="391">
        <v>43070</v>
      </c>
      <c r="N89" s="384" t="s">
        <v>0</v>
      </c>
      <c r="O89" s="385"/>
      <c r="P89" s="384" t="s">
        <v>732</v>
      </c>
      <c r="Q89" s="386"/>
      <c r="R89" s="390">
        <v>42767</v>
      </c>
      <c r="S89" s="390">
        <v>42795</v>
      </c>
      <c r="T89" s="390">
        <v>42887</v>
      </c>
      <c r="U89" s="390">
        <v>42887</v>
      </c>
      <c r="V89" s="564">
        <v>43070</v>
      </c>
      <c r="W89" s="570" t="s">
        <v>0</v>
      </c>
      <c r="X89" s="569"/>
      <c r="Y89" s="570" t="s">
        <v>732</v>
      </c>
    </row>
    <row r="90" spans="2:26" ht="45" customHeight="1" thickBot="1" x14ac:dyDescent="0.35">
      <c r="B90" s="689" t="s">
        <v>734</v>
      </c>
      <c r="C90" s="690"/>
      <c r="D90" s="691"/>
      <c r="E90" s="398">
        <f>SUBTOTAL(9,E7:E89)</f>
        <v>507820854750</v>
      </c>
      <c r="I90" s="661" t="s">
        <v>357</v>
      </c>
      <c r="J90" s="662"/>
      <c r="K90" s="442">
        <f>28/55</f>
        <v>0.50909090909090904</v>
      </c>
      <c r="M90" s="49">
        <f>+COUNTA(M8:M89)</f>
        <v>75</v>
      </c>
      <c r="N90" s="49">
        <f>+COUNTIF(N8:N89,"SI")</f>
        <v>28</v>
      </c>
      <c r="Q90" s="515"/>
      <c r="R90" s="661" t="s">
        <v>357</v>
      </c>
      <c r="S90" s="662"/>
      <c r="T90" s="442">
        <f>28/55</f>
        <v>0.50909090909090904</v>
      </c>
      <c r="U90" s="49"/>
      <c r="V90" s="49">
        <f>+COUNTA(V8:V89)</f>
        <v>75</v>
      </c>
      <c r="W90" s="561">
        <f>Y92/X92</f>
        <v>0.52727272727272723</v>
      </c>
      <c r="X90" s="399"/>
      <c r="Y90" s="49"/>
    </row>
    <row r="91" spans="2:26" ht="39.6" x14ac:dyDescent="0.3">
      <c r="L91" s="6" t="s">
        <v>116</v>
      </c>
      <c r="M91" s="6" t="s">
        <v>109</v>
      </c>
      <c r="N91" s="6" t="s">
        <v>110</v>
      </c>
      <c r="O91" s="28"/>
      <c r="P91" s="28"/>
      <c r="Q91" s="515"/>
      <c r="R91" s="49"/>
      <c r="S91" s="49"/>
      <c r="T91" s="49"/>
      <c r="U91" s="6" t="s">
        <v>116</v>
      </c>
      <c r="V91" s="6" t="s">
        <v>109</v>
      </c>
      <c r="W91" s="6" t="s">
        <v>110</v>
      </c>
      <c r="X91" s="6" t="s">
        <v>116</v>
      </c>
      <c r="Y91" s="6" t="s">
        <v>109</v>
      </c>
      <c r="Z91" s="6" t="s">
        <v>110</v>
      </c>
    </row>
    <row r="92" spans="2:26" ht="14.4" x14ac:dyDescent="0.3">
      <c r="L92" s="370">
        <v>55</v>
      </c>
      <c r="M92" s="370">
        <v>28</v>
      </c>
      <c r="N92" s="370">
        <f>L92-M92</f>
        <v>27</v>
      </c>
      <c r="O92" s="28"/>
      <c r="P92" s="28"/>
      <c r="Q92" s="515"/>
      <c r="R92" s="49"/>
      <c r="S92" s="49"/>
      <c r="T92" s="49"/>
      <c r="U92" s="370">
        <v>55</v>
      </c>
      <c r="V92" s="370">
        <v>28</v>
      </c>
      <c r="W92" s="370">
        <f>U92-V92</f>
        <v>27</v>
      </c>
      <c r="X92" s="370">
        <v>55</v>
      </c>
      <c r="Y92" s="370">
        <v>29</v>
      </c>
      <c r="Z92" s="370">
        <v>26</v>
      </c>
    </row>
    <row r="93" spans="2:26" ht="30" customHeight="1" x14ac:dyDescent="0.3">
      <c r="B93" s="573" t="s">
        <v>106</v>
      </c>
      <c r="C93" s="573"/>
      <c r="D93" s="573"/>
      <c r="E93" s="573"/>
      <c r="F93" s="573"/>
      <c r="G93" s="573"/>
      <c r="H93" s="573"/>
      <c r="I93" s="573"/>
      <c r="J93" s="573"/>
      <c r="K93" s="573"/>
      <c r="L93" s="573"/>
      <c r="M93" s="573"/>
      <c r="N93" s="28"/>
      <c r="O93" s="28"/>
      <c r="P93" s="28"/>
    </row>
    <row r="94" spans="2:26" ht="30" customHeight="1" x14ac:dyDescent="0.3">
      <c r="N94" s="28"/>
      <c r="O94" s="28"/>
      <c r="P94" s="28"/>
    </row>
    <row r="95" spans="2:26" ht="30" customHeight="1" x14ac:dyDescent="0.3">
      <c r="N95" s="28"/>
      <c r="O95" s="28"/>
      <c r="P95" s="28"/>
    </row>
    <row r="96" spans="2:26" ht="30" customHeight="1" x14ac:dyDescent="0.3">
      <c r="N96" s="1"/>
      <c r="O96" s="1"/>
      <c r="P96" s="1"/>
      <c r="Q96" s="1"/>
    </row>
    <row r="97" spans="14:17" ht="30" customHeight="1" x14ac:dyDescent="0.3">
      <c r="N97" s="1"/>
      <c r="O97" s="1"/>
      <c r="P97" s="1"/>
      <c r="Q97" s="1"/>
    </row>
    <row r="98" spans="14:17" ht="30" customHeight="1" x14ac:dyDescent="0.3"/>
  </sheetData>
  <autoFilter ref="A6:WWA95"/>
  <mergeCells count="15">
    <mergeCell ref="B2:M2"/>
    <mergeCell ref="B4:B6"/>
    <mergeCell ref="C4:C6"/>
    <mergeCell ref="D4:D6"/>
    <mergeCell ref="E4:E6"/>
    <mergeCell ref="F4:F5"/>
    <mergeCell ref="G4:G5"/>
    <mergeCell ref="H4:M5"/>
    <mergeCell ref="B93:M93"/>
    <mergeCell ref="Q4:V5"/>
    <mergeCell ref="N5:P5"/>
    <mergeCell ref="W5:Y5"/>
    <mergeCell ref="B90:D90"/>
    <mergeCell ref="I90:J90"/>
    <mergeCell ref="R90:S90"/>
  </mergeCells>
  <printOptions horizontalCentered="1"/>
  <pageMargins left="0.19685039370078741" right="0.19685039370078741" top="0.19685039370078741" bottom="0.19685039370078741" header="0" footer="0"/>
  <pageSetup scale="31"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9EC01A580DFC64B858D5549D954CE6A" ma:contentTypeVersion="3" ma:contentTypeDescription="Create a new document." ma:contentTypeScope="" ma:versionID="bd42bd8f75177258ea95e869af948591">
  <xsd:schema xmlns:xsd="http://www.w3.org/2001/XMLSchema" xmlns:xs="http://www.w3.org/2001/XMLSchema" xmlns:p="http://schemas.microsoft.com/office/2006/metadata/properties" xmlns:ns2="6f7f4dee-6573-4fec-a6e6-3d6cc2c2460a" targetNamespace="http://schemas.microsoft.com/office/2006/metadata/properties" ma:root="true" ma:fieldsID="051a257faf50d1673cf15148728ed415" ns2:_="">
    <xsd:import namespace="6f7f4dee-6573-4fec-a6e6-3d6cc2c2460a"/>
    <xsd:element name="properties">
      <xsd:complexType>
        <xsd:sequence>
          <xsd:element name="documentManagement">
            <xsd:complexType>
              <xsd:all>
                <xsd:element ref="ns2:Formato" minOccurs="0"/>
                <xsd:element ref="ns2:Filtro" minOccurs="0"/>
                <xsd:element ref="ns2:c4yw"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7f4dee-6573-4fec-a6e6-3d6cc2c2460a" elementFormDefault="qualified">
    <xsd:import namespace="http://schemas.microsoft.com/office/2006/documentManagement/types"/>
    <xsd:import namespace="http://schemas.microsoft.com/office/infopath/2007/PartnerControls"/>
    <xsd:element name="Formato" ma:index="8" nillable="true" ma:displayName="Formato"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Filtro" ma:index="9" nillable="true" ma:displayName="Filtro" ma:internalName="Filtro">
      <xsd:simpleType>
        <xsd:restriction base="dms:Text">
          <xsd:maxLength value="255"/>
        </xsd:restriction>
      </xsd:simpleType>
    </xsd:element>
    <xsd:element name="c4yw" ma:index="10" nillable="true" ma:displayName="Number" ma:internalName="c4yw">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4yw xmlns="6f7f4dee-6573-4fec-a6e6-3d6cc2c2460a" xsi:nil="true"/>
    <Formato xmlns="6f7f4dee-6573-4fec-a6e6-3d6cc2c2460a">/Style%20Library/Images/xls.svg</Formato>
    <Filtro xmlns="6f7f4dee-6573-4fec-a6e6-3d6cc2c2460a">2017</Filtro>
  </documentManagement>
</p:properties>
</file>

<file path=customXml/itemProps1.xml><?xml version="1.0" encoding="utf-8"?>
<ds:datastoreItem xmlns:ds="http://schemas.openxmlformats.org/officeDocument/2006/customXml" ds:itemID="{CF446A47-79B1-415B-B9CB-CA662BCA0EDB}"/>
</file>

<file path=customXml/itemProps2.xml><?xml version="1.0" encoding="utf-8"?>
<ds:datastoreItem xmlns:ds="http://schemas.openxmlformats.org/officeDocument/2006/customXml" ds:itemID="{8B2ABE63-9F9A-4799-9B78-29BB63A2B0AF}"/>
</file>

<file path=customXml/itemProps3.xml><?xml version="1.0" encoding="utf-8"?>
<ds:datastoreItem xmlns:ds="http://schemas.openxmlformats.org/officeDocument/2006/customXml" ds:itemID="{3CD0AB09-A807-4E93-B7D1-288FEBE801C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DDA SOL  AJUSTE </vt:lpstr>
      <vt:lpstr>CUMPLIMIENTO</vt:lpstr>
      <vt:lpstr>SUBDIRECCION  GENERAL</vt:lpstr>
      <vt:lpstr>SSA</vt:lpstr>
      <vt:lpstr>Hoja2</vt:lpstr>
      <vt:lpstr>SSO</vt:lpstr>
      <vt:lpstr>TELECOMUNICACIONES</vt:lpstr>
      <vt:lpstr>DIRECCION SERVICIOS AEROPORTUAR</vt:lpstr>
      <vt:lpstr>DIA</vt:lpstr>
      <vt:lpstr>INMUEBLES</vt:lpstr>
      <vt:lpstr>ASESORÍAS Y CONSULTORIAS </vt:lpstr>
      <vt:lpstr>INFORMATICA </vt:lpstr>
      <vt:lpstr>TH</vt:lpstr>
      <vt:lpstr>CEA</vt:lpstr>
      <vt:lpstr>'ASESORÍAS Y CONSULTORIAS '!Print_Area</vt:lpstr>
      <vt:lpstr>CEA!Print_Area</vt:lpstr>
      <vt:lpstr>DIA!Print_Area</vt:lpstr>
      <vt:lpstr>'DDA SOL  AJUSTE '!Print_Titles</vt:lpstr>
      <vt:lpstr>DIA!Print_Titles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 I a 30 de junio de 2017</dc:title>
  <dc:creator>Cenaida Jerez Ruiz</dc:creator>
  <cp:lastModifiedBy>Angelica Maria Niño Salazar</cp:lastModifiedBy>
  <dcterms:created xsi:type="dcterms:W3CDTF">2016-01-21T20:25:38Z</dcterms:created>
  <dcterms:modified xsi:type="dcterms:W3CDTF">2017-08-14T20:54:11Z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0x01010059EC01A580DFC64B858D5549D954CE6A</vt:lpwstr>
  </property>
</Properties>
</file>